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7\План закупок МГОК 2017\"/>
    </mc:Choice>
  </mc:AlternateContent>
  <bookViews>
    <workbookView xWindow="135" yWindow="90" windowWidth="13335" windowHeight="8025" tabRatio="59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Лист1!$A$9:$AA$143</definedName>
    <definedName name="_xlnm.Print_Area" localSheetId="0">Лист1!$A$1:$AA$145</definedName>
  </definedNames>
  <calcPr calcId="152511" refMode="R1C1"/>
</workbook>
</file>

<file path=xl/calcChain.xml><?xml version="1.0" encoding="utf-8"?>
<calcChain xmlns="http://schemas.openxmlformats.org/spreadsheetml/2006/main">
  <c r="X142" i="1" l="1"/>
  <c r="X141" i="1"/>
  <c r="X101" i="1"/>
  <c r="W83" i="1" l="1"/>
  <c r="X83" i="1" s="1"/>
  <c r="W82" i="1"/>
  <c r="X82" i="1" s="1"/>
  <c r="W81" i="1"/>
  <c r="X81" i="1" s="1"/>
  <c r="W29" i="1"/>
  <c r="X29" i="1" s="1"/>
  <c r="W27" i="1"/>
  <c r="X27" i="1" s="1"/>
  <c r="W25" i="1"/>
  <c r="X25" i="1" s="1"/>
  <c r="V23" i="1"/>
  <c r="W23" i="1" s="1"/>
  <c r="X23" i="1" s="1"/>
  <c r="W18" i="1"/>
  <c r="X18" i="1" s="1"/>
  <c r="X140" i="1" l="1"/>
  <c r="X127" i="1"/>
  <c r="X139" i="1"/>
  <c r="X135" i="1"/>
  <c r="X120" i="1" l="1"/>
  <c r="X131" i="1"/>
  <c r="X136" i="1" l="1"/>
  <c r="X138" i="1"/>
  <c r="X117" i="1" l="1"/>
  <c r="X137" i="1"/>
  <c r="X134" i="1" l="1"/>
  <c r="X124" i="1" l="1"/>
  <c r="X119" i="1"/>
  <c r="X105" i="1"/>
  <c r="X129" i="1" l="1"/>
  <c r="X108" i="1"/>
  <c r="X11" i="1" l="1"/>
  <c r="V12" i="1"/>
  <c r="W12" i="1" l="1"/>
  <c r="X12" i="1" s="1"/>
  <c r="X38" i="1" l="1"/>
  <c r="V39" i="1"/>
  <c r="X97" i="1" l="1"/>
  <c r="X96" i="1"/>
  <c r="W98" i="1" l="1"/>
  <c r="W80" i="1" l="1"/>
  <c r="X80" i="1" s="1"/>
  <c r="V78" i="1"/>
  <c r="W75" i="1"/>
  <c r="X75" i="1" s="1"/>
  <c r="W73" i="1"/>
  <c r="W74" i="1"/>
  <c r="W76" i="1"/>
  <c r="W72" i="1"/>
  <c r="W71" i="1"/>
  <c r="W69" i="1"/>
  <c r="W67" i="1"/>
  <c r="W63" i="1"/>
  <c r="W64" i="1"/>
  <c r="W62" i="1"/>
  <c r="W61" i="1"/>
  <c r="W60" i="1"/>
  <c r="W59" i="1"/>
  <c r="W58" i="1"/>
  <c r="W57" i="1"/>
  <c r="W56" i="1" l="1"/>
  <c r="W54" i="1"/>
  <c r="W52" i="1"/>
  <c r="W50" i="1"/>
  <c r="W47" i="1"/>
  <c r="W44" i="1"/>
  <c r="W43" i="1"/>
  <c r="X43" i="1" s="1"/>
  <c r="W42" i="1"/>
  <c r="X42" i="1" s="1"/>
  <c r="W41" i="1"/>
  <c r="W40" i="1"/>
  <c r="X94" i="1" l="1"/>
  <c r="X92" i="1"/>
  <c r="X93" i="1"/>
  <c r="X90" i="1"/>
  <c r="X91" i="1"/>
  <c r="X88" i="1"/>
  <c r="X103" i="1"/>
  <c r="W36" i="1" l="1"/>
  <c r="X36" i="1" s="1"/>
  <c r="W37" i="1"/>
  <c r="X37" i="1" s="1"/>
  <c r="W35" i="1"/>
  <c r="X35" i="1" s="1"/>
  <c r="W21" i="1" l="1"/>
  <c r="X21" i="1" s="1"/>
  <c r="W20" i="1"/>
  <c r="X20" i="1" s="1"/>
  <c r="W15" i="1"/>
  <c r="W17" i="1"/>
  <c r="V31" i="1"/>
  <c r="W26" i="1"/>
  <c r="W24" i="1"/>
  <c r="W22" i="1"/>
  <c r="X121" i="1"/>
  <c r="X132" i="1"/>
  <c r="X115" i="1"/>
  <c r="X133" i="1" l="1"/>
  <c r="X47" i="1" l="1"/>
  <c r="X40" i="1" l="1"/>
  <c r="W79" i="1" l="1"/>
  <c r="X79" i="1" s="1"/>
  <c r="W78" i="1"/>
  <c r="X78" i="1" s="1"/>
  <c r="W84" i="1"/>
  <c r="X84" i="1" s="1"/>
  <c r="X123" i="1" l="1"/>
  <c r="X64" i="1" l="1"/>
  <c r="X61" i="1"/>
  <c r="X60" i="1"/>
  <c r="X56" i="1"/>
  <c r="X54" i="1"/>
  <c r="X52" i="1"/>
  <c r="X74" i="1" l="1"/>
  <c r="X76" i="1"/>
  <c r="X41" i="1"/>
  <c r="X73" i="1"/>
  <c r="X72" i="1"/>
  <c r="X71" i="1"/>
  <c r="X69" i="1"/>
  <c r="X67" i="1"/>
  <c r="X44" i="1"/>
  <c r="X26" i="1"/>
  <c r="X15" i="1" l="1"/>
  <c r="X104" i="1"/>
  <c r="X87" i="1"/>
  <c r="X17" i="1"/>
  <c r="X107" i="1"/>
  <c r="X95" i="1" l="1"/>
  <c r="X130" i="1" l="1"/>
  <c r="X128" i="1" l="1"/>
  <c r="X126" i="1"/>
  <c r="X125" i="1"/>
  <c r="W28" i="1" l="1"/>
  <c r="X28" i="1" s="1"/>
  <c r="X24" i="1"/>
  <c r="X122" i="1" l="1"/>
  <c r="X118" i="1"/>
  <c r="W33" i="1" l="1"/>
  <c r="X33" i="1" s="1"/>
  <c r="W34" i="1"/>
  <c r="X34" i="1" s="1"/>
  <c r="W32" i="1"/>
  <c r="X32" i="1" s="1"/>
  <c r="W77" i="1"/>
  <c r="X77" i="1" s="1"/>
  <c r="W14" i="1" l="1"/>
  <c r="X14" i="1" s="1"/>
  <c r="W13" i="1"/>
  <c r="X13" i="1" s="1"/>
  <c r="W45" i="1" l="1"/>
  <c r="X45" i="1" s="1"/>
  <c r="W31" i="1" l="1"/>
  <c r="X31" i="1" l="1"/>
  <c r="X22" i="1"/>
  <c r="W46" i="1"/>
  <c r="X46" i="1" s="1"/>
  <c r="W55" i="1" l="1"/>
  <c r="X55" i="1" s="1"/>
  <c r="X116" i="1" l="1"/>
  <c r="W143" i="1"/>
  <c r="X113" i="1" l="1"/>
  <c r="X109" i="1" l="1"/>
  <c r="X114" i="1" l="1"/>
  <c r="X112" i="1"/>
  <c r="X111" i="1"/>
  <c r="X110" i="1"/>
  <c r="X106" i="1"/>
  <c r="X102" i="1"/>
  <c r="X100" i="1"/>
  <c r="X89" i="1"/>
  <c r="X98" i="1" s="1"/>
  <c r="W70" i="1"/>
  <c r="X70" i="1" s="1"/>
  <c r="W68" i="1"/>
  <c r="X68" i="1" s="1"/>
  <c r="W66" i="1"/>
  <c r="X66" i="1" s="1"/>
  <c r="W65" i="1"/>
  <c r="X65" i="1" s="1"/>
  <c r="X63" i="1"/>
  <c r="X62" i="1"/>
  <c r="X59" i="1"/>
  <c r="X58" i="1"/>
  <c r="X57" i="1"/>
  <c r="W53" i="1"/>
  <c r="X53" i="1" s="1"/>
  <c r="W51" i="1"/>
  <c r="X51" i="1" s="1"/>
  <c r="X50" i="1"/>
  <c r="W49" i="1"/>
  <c r="X49" i="1" s="1"/>
  <c r="W48" i="1"/>
  <c r="X48" i="1" s="1"/>
  <c r="W39" i="1"/>
  <c r="X39" i="1" s="1"/>
  <c r="W30" i="1"/>
  <c r="X30" i="1" s="1"/>
  <c r="W19" i="1"/>
  <c r="X19" i="1" s="1"/>
  <c r="W16" i="1"/>
  <c r="X16" i="1" l="1"/>
  <c r="X85" i="1" s="1"/>
  <c r="W85" i="1"/>
  <c r="W145" i="1" s="1"/>
  <c r="X143" i="1"/>
  <c r="X145" i="1" l="1"/>
</calcChain>
</file>

<file path=xl/sharedStrings.xml><?xml version="1.0" encoding="utf-8"?>
<sst xmlns="http://schemas.openxmlformats.org/spreadsheetml/2006/main" count="2024" uniqueCount="656">
  <si>
    <t xml:space="preserve">№ </t>
  </si>
  <si>
    <t>Наименование организации</t>
  </si>
  <si>
    <t>Код ТРУ</t>
  </si>
  <si>
    <t xml:space="preserve">Наименование закупаемых товаров, работ и услуг </t>
  </si>
  <si>
    <t>Наименование закупаемых товаров, работ и услуг на государственном языке</t>
  </si>
  <si>
    <t>Краткая характеристика (описание) товаров, работ и услуг</t>
  </si>
  <si>
    <t>Краткая характеристика (описание) товаров, работ и услуг на государственном языке</t>
  </si>
  <si>
    <t>Дополнительная характеристика</t>
  </si>
  <si>
    <t>Дополнительная характеристика на государственном языке</t>
  </si>
  <si>
    <t>Способ закупок</t>
  </si>
  <si>
    <t>Прогноз местного содержания, %</t>
  </si>
  <si>
    <t>Код КАТО места осуществ-ления закупок</t>
  </si>
  <si>
    <t xml:space="preserve">Место (адрес)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</si>
  <si>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</si>
  <si>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</si>
  <si>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</si>
  <si>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</si>
  <si>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</si>
  <si>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</si>
  <si>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</si>
  <si>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</si>
  <si>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</si>
  <si>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</si>
  <si>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</si>
  <si>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</si>
  <si>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</si>
  <si>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</si>
  <si>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4а</t>
  </si>
  <si>
    <t>5а</t>
  </si>
  <si>
    <t>6а</t>
  </si>
  <si>
    <t>1. Товары</t>
  </si>
  <si>
    <t>ТОО "Масальский ГОК"</t>
  </si>
  <si>
    <t>Компьютер</t>
  </si>
  <si>
    <t>ЭЦПП</t>
  </si>
  <si>
    <t>март-апрель</t>
  </si>
  <si>
    <t>г. Астана</t>
  </si>
  <si>
    <t>DDP</t>
  </si>
  <si>
    <t>в течение 15 рабочих дней</t>
  </si>
  <si>
    <t>по факту</t>
  </si>
  <si>
    <t>штука</t>
  </si>
  <si>
    <t>62.01.29.000.000.00.0796.000000000000</t>
  </si>
  <si>
    <t>Программное обеспечение</t>
  </si>
  <si>
    <t>Бағдарламалық жасақтама</t>
  </si>
  <si>
    <t xml:space="preserve">Оригинал программного обеспечения (кроме услуг по разработке программных обеспечении по заказу) </t>
  </si>
  <si>
    <t>бағдарламалық жасақтама түпнұсқасы (тапсырыс бойынша бағдарламалық жасақтаманы әзірлеу бойынша қызметтен басқа)</t>
  </si>
  <si>
    <t>ОИ</t>
  </si>
  <si>
    <t>Программное обеспечение, антивирусное</t>
  </si>
  <si>
    <t>Вирусқа қарсы бағдарламалық жасақтама</t>
  </si>
  <si>
    <t>Устройство</t>
  </si>
  <si>
    <t>Құрылғы</t>
  </si>
  <si>
    <t>796</t>
  </si>
  <si>
    <t>Штука</t>
  </si>
  <si>
    <t>26.20.40.000.108.00.0796.000000000000</t>
  </si>
  <si>
    <t>Источник бесперебойного питания</t>
  </si>
  <si>
    <t>Үздіксіз қоректендіру көзі</t>
  </si>
  <si>
    <t>резервный</t>
  </si>
  <si>
    <t xml:space="preserve">Резервтік. </t>
  </si>
  <si>
    <t>Кабель</t>
  </si>
  <si>
    <t>Кәбіл</t>
  </si>
  <si>
    <t>Стол</t>
  </si>
  <si>
    <t>предоплата 30%</t>
  </si>
  <si>
    <t>ОТП</t>
  </si>
  <si>
    <t>Кресло</t>
  </si>
  <si>
    <t>31.01.12.900.005.00.0796.000000000001</t>
  </si>
  <si>
    <t>Шкаф</t>
  </si>
  <si>
    <t>ЛДСП, для одежды, без замка</t>
  </si>
  <si>
    <t xml:space="preserve">ТАЖТ, құжаттарға арналған </t>
  </si>
  <si>
    <t>апрель-май</t>
  </si>
  <si>
    <t>704</t>
  </si>
  <si>
    <t>Набор</t>
  </si>
  <si>
    <t>26.20.30.100.021.00.0796.000000000001</t>
  </si>
  <si>
    <t>Уничтожитель бумаги и дисков</t>
  </si>
  <si>
    <t>Қағаз және дискі жойғыш</t>
  </si>
  <si>
    <t>степень секретности 2, рабочая ширина резки полосы в 6 мм, способ резки прямая (параллельная)</t>
  </si>
  <si>
    <t>құпиялық деңгейі – 2, кесу ені – 6 мм жолақтар, кесу тәсілі – түзу (параллель) кесу</t>
  </si>
  <si>
    <t>черный</t>
  </si>
  <si>
    <t>Қара.</t>
  </si>
  <si>
    <t>26.20.16.920.000.00.0796.000000000033</t>
  </si>
  <si>
    <t>Плоттер (графопостроитель)</t>
  </si>
  <si>
    <t>Плоттер (графиксалғыш)</t>
  </si>
  <si>
    <t>струйный, метод печати термальная струйная печать, формат А0, разрешение 2400*1200 dpi</t>
  </si>
  <si>
    <t>ағынды, басып шығару әдісі: термалды ағынды басып шығару, форматы – А0, ажыратымдылығы - 2400х1200 dpi</t>
  </si>
  <si>
    <t>28.23.23.900.003.00.0796.000000000000</t>
  </si>
  <si>
    <t>Антистеплер</t>
  </si>
  <si>
    <t>для скоб</t>
  </si>
  <si>
    <t>қапсырмаларды шығаруға арналған құрылғы</t>
  </si>
  <si>
    <t>17.23.13.310.000.00.0796.000000000003</t>
  </si>
  <si>
    <t>Тетрадь</t>
  </si>
  <si>
    <t>Дәптер</t>
  </si>
  <si>
    <t>общая, 60 листов, ГОСТ 13309-90</t>
  </si>
  <si>
    <t>жалпы,60 парақтар, МСТ 13309-90</t>
  </si>
  <si>
    <t>Тетрадь на спирали</t>
  </si>
  <si>
    <t>Шиыршықта дәптер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</si>
  <si>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</si>
  <si>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</si>
  <si>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</si>
  <si>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</si>
  <si>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жабдығы үшiн, А4 форматы, тығыздығы 80г/м2, МСТ 6656-76</t>
  </si>
  <si>
    <t>формат А4, плотность 80г/м2, 21х29,5 см</t>
  </si>
  <si>
    <t>А4 форматы, тығыздығы 80г/м2, 21х29,5 см</t>
  </si>
  <si>
    <t>5111</t>
  </si>
  <si>
    <t>Одна пачка</t>
  </si>
  <si>
    <t>канцелярский, механический</t>
  </si>
  <si>
    <t>кеңсе, механикалық</t>
  </si>
  <si>
    <t>Зажим</t>
  </si>
  <si>
    <t>Қысқыш</t>
  </si>
  <si>
    <t>размер 24 мм</t>
  </si>
  <si>
    <t>өлшемі 24 мм</t>
  </si>
  <si>
    <t>зажим для документов</t>
  </si>
  <si>
    <t>құжаттар үшiн қысқыш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</si>
  <si>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</si>
  <si>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</si>
  <si>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</si>
  <si>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жуықтау), үстел үсті габаритті.</t>
  </si>
  <si>
    <t>32.99.15.100.000.00.0796.000000000003</t>
  </si>
  <si>
    <t>Карандаш</t>
  </si>
  <si>
    <t>Қарындаш</t>
  </si>
  <si>
    <t>простой, с ластиком</t>
  </si>
  <si>
    <t>қара, өшіргіші бар</t>
  </si>
  <si>
    <t>20.52.10.900.005.00.0796.000000000025</t>
  </si>
  <si>
    <t>Клей</t>
  </si>
  <si>
    <t xml:space="preserve"> Желім</t>
  </si>
  <si>
    <t>канцелярский, карандаш</t>
  </si>
  <si>
    <t xml:space="preserve">кеңселік, сұйық </t>
  </si>
  <si>
    <t>17.21.15.350.000.00.0796.000000000003</t>
  </si>
  <si>
    <t>Конверт</t>
  </si>
  <si>
    <t>почтовый</t>
  </si>
  <si>
    <t>пошталық</t>
  </si>
  <si>
    <t>32.99.59.900.082.00.0796.000000000001</t>
  </si>
  <si>
    <t>Штрих-корректор</t>
  </si>
  <si>
    <t>с кисточкой и разбавителем</t>
  </si>
  <si>
    <t>қылқаламы және сұйылтқышы бар</t>
  </si>
  <si>
    <t>22.29.25.500.005.00.0796.000000000001</t>
  </si>
  <si>
    <t>Линейка</t>
  </si>
  <si>
    <t>Сызғыш</t>
  </si>
  <si>
    <t>пластмассовая, с многоцветным рисунком, 30 см</t>
  </si>
  <si>
    <t>пластмассалық, 30 см көп түсті суретпен</t>
  </si>
  <si>
    <t>22.19.73.210.000.00.0796.000000000000</t>
  </si>
  <si>
    <t>Ластик</t>
  </si>
  <si>
    <t>Өшіргіш</t>
  </si>
  <si>
    <t>мягкий</t>
  </si>
  <si>
    <t>жұмсақ</t>
  </si>
  <si>
    <t>22.29.25.700.006.00.0796.000000000000</t>
  </si>
  <si>
    <t>Лоток</t>
  </si>
  <si>
    <t>для бумаг, из пластмассы, вертикальный</t>
  </si>
  <si>
    <t>қағазға арналған, пластмасстан жасалған, вертикалдық</t>
  </si>
  <si>
    <t>22.29.25.500.000.00.0796.000000000000</t>
  </si>
  <si>
    <t>Маркер</t>
  </si>
  <si>
    <t>пластиковый, круглый, ширина линии 1,8 мм</t>
  </si>
  <si>
    <t>пластикалық, дөңгелек, сызық ені 1,8 мм</t>
  </si>
  <si>
    <t>32.99.59.900.078.00.0796.000000000000</t>
  </si>
  <si>
    <t>Настольный набор</t>
  </si>
  <si>
    <t>Үстел жинағы</t>
  </si>
  <si>
    <t>кожанный, письменный, не менее 5 предметов</t>
  </si>
  <si>
    <t>былғары, жазбаға арналған, кемінде 5 заттан тұратын</t>
  </si>
  <si>
    <t>25.71.11.390.000.00.0796.000000000006</t>
  </si>
  <si>
    <t>Нож</t>
  </si>
  <si>
    <t>Пышақ</t>
  </si>
  <si>
    <t>канцелярский</t>
  </si>
  <si>
    <t xml:space="preserve">кеңсе </t>
  </si>
  <si>
    <t>22.29.25.900.006.00.0796.000000000006</t>
  </si>
  <si>
    <t>Ножницы</t>
  </si>
  <si>
    <t>Қайшы</t>
  </si>
  <si>
    <t>с пластиковой ручкой, длина 16 см</t>
  </si>
  <si>
    <t>Пластикалық сапты, ұзындығы 16 см</t>
  </si>
  <si>
    <t>22.29.29.900.017.00.0796.000000000007</t>
  </si>
  <si>
    <t>Органайзер</t>
  </si>
  <si>
    <t>пластиковый, на вращающейся основе</t>
  </si>
  <si>
    <t>пластикалық, айналмалы табаны бар, 10 затқа дейін</t>
  </si>
  <si>
    <t>Органайзер пластиковый настольный круглый, 10 предметов: ручка шариковая, карандаш простой, ластик, точилка, степлер, скрепки, и т.д.</t>
  </si>
  <si>
    <t>пластикалық үстелдік дөңгелек айналмалы табаны бар органайзер, 10 затқа дейін: шарикті қаламсап, қара қарындаш, өшіргіш, қайрағыш, степлер, түйреуіш және т.б.</t>
  </si>
  <si>
    <t>22.29.25.700.000.00.0796.000000000001</t>
  </si>
  <si>
    <t>Папка</t>
  </si>
  <si>
    <t>регистратор, пластиковая, формат А4, 70 мм</t>
  </si>
  <si>
    <t>тіркегіш, пластикалық, форматы А4, 70 мм</t>
  </si>
  <si>
    <t>Папка-регистратор, А4, 70 мм</t>
  </si>
  <si>
    <t>тіркегіш папка, А4, 70 мм</t>
  </si>
  <si>
    <t>22.29.25.700.000.00.0796.000000000007</t>
  </si>
  <si>
    <t>с зажимом, пластиковая, формат А4, 50 мм</t>
  </si>
  <si>
    <t>пластикалық папка қыстырғышы бар, форматы А4, 50 мм</t>
  </si>
  <si>
    <t>15.12.12.900.016.00.0796.000000000006</t>
  </si>
  <si>
    <t>конференц, из искусственной кожи, формат А 4, 50 мм, ГОСТ 28631-2005</t>
  </si>
  <si>
    <t>конференц, былғарыдан жасалынған, форматы А 4, 50 мм, МСТ 28631-2005</t>
  </si>
  <si>
    <t>Папка на подпись</t>
  </si>
  <si>
    <t>Қол қоюға мұқаба</t>
  </si>
  <si>
    <t>26.20.21.900.000.00.0796.000000000005</t>
  </si>
  <si>
    <t>Флеш-накопитель</t>
  </si>
  <si>
    <t>Флеш-жинақтағыш</t>
  </si>
  <si>
    <t>интерфейс USB 2.0, емкость 8 Гб</t>
  </si>
  <si>
    <t>интерфейсі USB 2.0, сыйымдылығы - 8 Гб</t>
  </si>
  <si>
    <t>22.29.25.500.004.01.0796.000000000005</t>
  </si>
  <si>
    <t>Ручка</t>
  </si>
  <si>
    <t>Қаламсап</t>
  </si>
  <si>
    <t>пластиковая, шариковая</t>
  </si>
  <si>
    <t xml:space="preserve">пластикалық, шарикті </t>
  </si>
  <si>
    <t>22.29.25.500.004.01.0796.000000000002</t>
  </si>
  <si>
    <t>пластиковая, гелевая</t>
  </si>
  <si>
    <t xml:space="preserve">пластикалық, гелді  </t>
  </si>
  <si>
    <t>25.99.23.500.001.00.5111.000000000000</t>
  </si>
  <si>
    <t>Скоба</t>
  </si>
  <si>
    <t>Қапсырма</t>
  </si>
  <si>
    <t>для канцелярских целей, проволочная</t>
  </si>
  <si>
    <t>Кеңселік мақсттарға арналған, сым қапсырмалар</t>
  </si>
  <si>
    <t>32.99.59.900.084.00.0796.000000000002</t>
  </si>
  <si>
    <t>Скотч</t>
  </si>
  <si>
    <t>Жапсырғыш</t>
  </si>
  <si>
    <t>металлизированный, ширина свыше 3 см, широкий</t>
  </si>
  <si>
    <t xml:space="preserve"> металлдалған, ені 3 см артық, енді</t>
  </si>
  <si>
    <t>Скрепка</t>
  </si>
  <si>
    <t>Қағаз қыстырғыш</t>
  </si>
  <si>
    <t>28.23.23.900.005.00.0796.000000000000</t>
  </si>
  <si>
    <t>Степлер</t>
  </si>
  <si>
    <t>17.23.12.700.013.00.5111.000000000000</t>
  </si>
  <si>
    <t>Стикер</t>
  </si>
  <si>
    <t>для заметок, бумажный, самоклеющийся</t>
  </si>
  <si>
    <t>белгілеу үшін, қағаз, өздiгiнен жабысатыны</t>
  </si>
  <si>
    <t>с липким краем, для заметок</t>
  </si>
  <si>
    <t xml:space="preserve"> жабыспақ шетпен, белгілеуге</t>
  </si>
  <si>
    <t>Файл - вкладыш</t>
  </si>
  <si>
    <t>Файл - ішбет</t>
  </si>
  <si>
    <t>полипропиленді пленкадан жасалған</t>
  </si>
  <si>
    <t>32.99.16.300.006.00.0796.000000000000</t>
  </si>
  <si>
    <t>Краска штемпельная</t>
  </si>
  <si>
    <t>Штемпель бояуы</t>
  </si>
  <si>
    <t>для печатей и штемпелей</t>
  </si>
  <si>
    <t xml:space="preserve">мөрлер мен мөртабандарға арналған </t>
  </si>
  <si>
    <t>предоплата 50%</t>
  </si>
  <si>
    <t>итого по товарам</t>
  </si>
  <si>
    <t xml:space="preserve">2. Работы </t>
  </si>
  <si>
    <t>1 Р</t>
  </si>
  <si>
    <t>74.90.19.000.003.00.0999.000000000000</t>
  </si>
  <si>
    <t>Нормативтік/техникалық құжаттаманы/технологиялық сұлбасыны/паспорттарды, техникалық-экономикалық дәлелдеуді және ұқсас құжаттар әзірлеу жөніндегі жұмыстар</t>
  </si>
  <si>
    <t>Техникалық-экономикалық дәлелдеуді әзірлеу жөніндегі жұмыстар</t>
  </si>
  <si>
    <t>работы</t>
  </si>
  <si>
    <t>2 Р</t>
  </si>
  <si>
    <t>итого по работам</t>
  </si>
  <si>
    <t xml:space="preserve">3. Услуги </t>
  </si>
  <si>
    <t>68.20.12.960.000.00.0777.000000000000</t>
  </si>
  <si>
    <t>Услуги по аренде административных/производственных помещений</t>
  </si>
  <si>
    <t>Әкімшілік/өндірістік үй-жайларды жалға алу бойынша қызметтер</t>
  </si>
  <si>
    <t>Аренда офисного помещения для административного персонала</t>
  </si>
  <si>
    <t xml:space="preserve"> Әкімшілік қызметкерлері үшін офис бөлмелерді жалға алу</t>
  </si>
  <si>
    <t>ежемесячно по факту</t>
  </si>
  <si>
    <t>услуги</t>
  </si>
  <si>
    <t>Аренда офисного помещения в г. Державинске</t>
  </si>
  <si>
    <t>Державинск қ. офис бөлмелерді жалға алу</t>
  </si>
  <si>
    <t>Акмолинская область, Жаркаинский район, г. Державинск</t>
  </si>
  <si>
    <t>65.12.11.335.000.00.0777.000000000000</t>
  </si>
  <si>
    <t>Услуги по страхованию от несчастных случаев</t>
  </si>
  <si>
    <t>Жазатайым оқиғалардан сақтандыру бойынша қызметтер</t>
  </si>
  <si>
    <t>Страхование ГПО работодателя</t>
  </si>
  <si>
    <t>Жұмыс берушінің жауапкершілігін азаматтық-құқықтық сақтандыру</t>
  </si>
  <si>
    <t>предоплата 100%</t>
  </si>
  <si>
    <t>62.09.20.000.002.00.0777.000000000000</t>
  </si>
  <si>
    <t>Услуги по установке и настройке программного обеспечения</t>
  </si>
  <si>
    <t>Бағдарламалық қамтамасыз етуді орнату және жөнге келтіру бойынша қызметтер</t>
  </si>
  <si>
    <t>"1С" бағдарламалық жасақтаманын тоқсан сайын жаңару және техникалық қолдау маманның қызметы</t>
  </si>
  <si>
    <t>53.10.12.200.000.00.0777.000000000000</t>
  </si>
  <si>
    <t>Услуги почтовые по пересылке почтовых отправлений</t>
  </si>
  <si>
    <t>Пошта жөнелтілімдерін жіберу бойынша пошта қызметтері</t>
  </si>
  <si>
    <t>ОВХ</t>
  </si>
  <si>
    <t>69.20.10.000.002.00.0777.000000000000</t>
  </si>
  <si>
    <t>Услуги по проведению аудита финансовой отчетности</t>
  </si>
  <si>
    <t>Қаржылық есептiлiктiң аудитiнiң жүргiзуi бойымен қызмет</t>
  </si>
  <si>
    <t>в течение 90 календарных дней со дня заключения Договора</t>
  </si>
  <si>
    <t>62.09.20.000.005.00.0777.000000000000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</si>
  <si>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</si>
  <si>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</si>
  <si>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предоплата 25%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</si>
  <si>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</si>
  <si>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</si>
  <si>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Нормативтік-техникалық және өзге құжаттаманы өзектендіру мен қамтамасыз ету қызметтері (әзiрлеуден/түзетуден/құрастырудан басқа)</t>
  </si>
  <si>
    <t>Услуги по актуализации справочника ЕНС ТРУ</t>
  </si>
  <si>
    <t>Тауарлар, жұмыстар және қызметтердің Бірыңғай номенклатуралық анықтамалығын өзектендіру бойынша қызметтер</t>
  </si>
  <si>
    <t>74.90.20.000.040.00.0777.000000000000</t>
  </si>
  <si>
    <t>Услуги по мониторингу местного содержания в закупках товаров, работ, услуг</t>
  </si>
  <si>
    <t>Тауарлар, жұмыстар және қызметтердің жергілікті қамту мониторингі картасын қызметтер</t>
  </si>
  <si>
    <t>Тауарлар, жұмыстар және қызметтердің жергілікті қамту мониторингі картасын техникалық сүйемелдеу бойынша қызметтер</t>
  </si>
  <si>
    <t>итого по  услугам</t>
  </si>
  <si>
    <t>Всего:</t>
  </si>
  <si>
    <t>Услуги по разработке и техническому сопровождению карты мониторинга местного содержания в закупках товаров, работ, услуг</t>
  </si>
  <si>
    <t>НДС не облагается</t>
  </si>
  <si>
    <t>международные, с уведомлением</t>
  </si>
  <si>
    <t>по Казахстану</t>
  </si>
  <si>
    <t>31.01.12.900.005.00.0796.000000000009</t>
  </si>
  <si>
    <t>ЛДСП, для документов, с замком</t>
  </si>
  <si>
    <t>құжаттарға арналған шкаф, жабық, құлыппен, көлемі 2000*800*430, түсі "венге" мен "дуб беленный"</t>
  </si>
  <si>
    <t>26.20.40.000.136.00.0796.000000000000</t>
  </si>
  <si>
    <t>Картридж тонерный</t>
  </si>
  <si>
    <t>Картридж тонер</t>
  </si>
  <si>
    <t>Тумба</t>
  </si>
  <si>
    <t>апрель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</si>
  <si>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</si>
  <si>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</si>
  <si>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актуализации/обеспечению нормативной/справочной/технической информацией/документацией (кроме разработки/корректировки/ составлению)</t>
  </si>
  <si>
    <t>январь</t>
  </si>
  <si>
    <t>Компьютер / шеттегi оргтехника/жабдық және олардыңның бөлiктерi техникалық күтiм бойымен қызмет</t>
  </si>
  <si>
    <t>74.30.11.000.001.00.0777.000000000000</t>
  </si>
  <si>
    <t>Услуги по письменному переводу</t>
  </si>
  <si>
    <t>Жазбаша аударма қызметы</t>
  </si>
  <si>
    <t>62.02.30.000.003.00.0777.000000000000</t>
  </si>
  <si>
    <t>Услуги по технической поддержке сайтов</t>
  </si>
  <si>
    <t>Сайттардың техникалық қолдауы бойымен қызмет</t>
  </si>
  <si>
    <t>Сараптама/сынақ/тест жүргізу жұмыстар</t>
  </si>
  <si>
    <t>3 Р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</si>
  <si>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</si>
  <si>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</si>
  <si>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Полиграфиялық өнiмдi басып шығару/ полиграфиялық жасау жұмысы</t>
  </si>
  <si>
    <t>Фирмалық бланкты, визиткаларды жасау</t>
  </si>
  <si>
    <t>26.20.13.000.008.00.0796.000000000000</t>
  </si>
  <si>
    <t>персональный стандартный</t>
  </si>
  <si>
    <t>дербес стандартты</t>
  </si>
  <si>
    <t>25.99.23.300.000.00.0778.000000000002</t>
  </si>
  <si>
    <t>Упаковка</t>
  </si>
  <si>
    <t>22.29.25.700.006.00.0796.000000000001</t>
  </si>
  <si>
    <t>для бумаг, из пластмассы, горизонтальный</t>
  </si>
  <si>
    <t>22.29.25.700.000.00.0796.000000000011</t>
  </si>
  <si>
    <t>30 вкладышей, пластиковая, формат A4, 50 мм</t>
  </si>
  <si>
    <t>30 қосымша бетпен, пластикалық, форматы А4, 50 мм</t>
  </si>
  <si>
    <t>25.99.23.500.000.01.0778.000000000003</t>
  </si>
  <si>
    <t>металлическая, размер 28 мм</t>
  </si>
  <si>
    <t>металлдық, өлшем 28мм</t>
  </si>
  <si>
    <t>№24/6, не менее 30 листов</t>
  </si>
  <si>
    <t>Скобы металлические для степлера 24/6. 1-30 листов. Изготовлены из оцинкованной стали, в картонной коробочке 1000 скоб.</t>
  </si>
  <si>
    <t>Қапсырма шегелер 24/6. 1-30 парақтың степлера үшін бақыр. Оцинкованной алмастан деген жаса-, 1000 қапсырма шегенің картон қорапшасында.</t>
  </si>
  <si>
    <t>Скрепки канцелярские. Длина 28 мм., кол-во в пачке: не менее 100 шт.</t>
  </si>
  <si>
    <t>Канцеляриялық скрепка. Ұзындық мм. 28 мм, саны будада: емес кемірек 100 шт. материал: никелді.</t>
  </si>
  <si>
    <t>28.23.23.900.004.00.0796.000000000000</t>
  </si>
  <si>
    <t>Дырокол</t>
  </si>
  <si>
    <t>Тескіш</t>
  </si>
  <si>
    <t>Работы по разработке/корректировке нормативной/технической документации/технологических схем/паспортов, технико-экономического обоснования и аналогичных документов</t>
  </si>
  <si>
    <t>26.20.18.900.001.01.0796.000000000011</t>
  </si>
  <si>
    <t>многофункциональное, печать лазерная, разрешение 1200*1200 dpi</t>
  </si>
  <si>
    <t>көп функциялы, лазер баспасы, ажыратымдылығы 1200*1200 dpi</t>
  </si>
  <si>
    <t>27.32.13.500.001.01.0796.000000000007</t>
  </si>
  <si>
    <t>коммутационный (патч-корд), UTP, 3 метра</t>
  </si>
  <si>
    <t>RJ45</t>
  </si>
  <si>
    <t>коммуникациялық (патч-корд), UTP, 3 метр</t>
  </si>
  <si>
    <t>17.23.12.700.005.00.0796.000000000000</t>
  </si>
  <si>
    <t>ежедневник</t>
  </si>
  <si>
    <t>формат А5, датированный</t>
  </si>
  <si>
    <t>2 Т</t>
  </si>
  <si>
    <t>3 Т</t>
  </si>
  <si>
    <t>6 Т</t>
  </si>
  <si>
    <t>7 Т</t>
  </si>
  <si>
    <t>9 Т</t>
  </si>
  <si>
    <t>13 Т</t>
  </si>
  <si>
    <t>14 Т</t>
  </si>
  <si>
    <t>15 Т</t>
  </si>
  <si>
    <t>16 Т</t>
  </si>
  <si>
    <t>17 Т</t>
  </si>
  <si>
    <t>19 Т</t>
  </si>
  <si>
    <t>20 Т</t>
  </si>
  <si>
    <t>21 Т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</si>
  <si>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</si>
  <si>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</si>
  <si>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</si>
  <si>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</si>
  <si>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</si>
  <si>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</si>
  <si>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</si>
  <si>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</si>
  <si>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</si>
  <si>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</si>
  <si>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</si>
  <si>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</si>
  <si>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</si>
  <si>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</si>
  <si>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</si>
  <si>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халықаралық, мәлiмдемемен</t>
  </si>
  <si>
    <t>Қазақстан iшiнде</t>
  </si>
  <si>
    <t>Сore i5/HDD 500Gb кем емес/ОЗУ 4Gb кем емес, Windows операциялық жүйесімен,  23" кем емес СК монитормен</t>
  </si>
  <si>
    <t>Сore i5/HDD не менее 500Gb/ОЗУ не менее 4Gb, с  установленной операционной системой Windows, с ЖК монитором не менее 23"</t>
  </si>
  <si>
    <t>Көп функциялы құрылғы: принтер/копир/сканер, А4 форматы, Canon MF212</t>
  </si>
  <si>
    <t>Черно-белое многофункциональное устройство: принтер/копир/сканер, формат А4, Canon MF212</t>
  </si>
  <si>
    <t>май</t>
  </si>
  <si>
    <t>Батарейка</t>
  </si>
  <si>
    <t>тип АА</t>
  </si>
  <si>
    <t>АА типы</t>
  </si>
  <si>
    <t>DURACELL AA Turbo батарея (4 дан.)</t>
  </si>
  <si>
    <t>19.20.21.550.000.00.0112.000000000000</t>
  </si>
  <si>
    <t>Бензин</t>
  </si>
  <si>
    <t>Литр (куб.дм)</t>
  </si>
  <si>
    <t>май-июнь</t>
  </si>
  <si>
    <t>31.01.12.900.006.00.0796.000000000006</t>
  </si>
  <si>
    <t>эргономичный, МДФ, без тумб</t>
  </si>
  <si>
    <t>31.01.12.900.001.02.0796.000000000000</t>
  </si>
  <si>
    <t>мобильная, из ламинированного ДСП, на колесиках</t>
  </si>
  <si>
    <t>31.00.13.500.001.00.0796.000000000037</t>
  </si>
  <si>
    <t>гобеленовое, с поворотно подъемным механизмом, подлокотники и ножки пластиковые, с откидной спинкой</t>
  </si>
  <si>
    <t>Книга</t>
  </si>
  <si>
    <t>16 У</t>
  </si>
  <si>
    <t>17 У</t>
  </si>
  <si>
    <t>18 У</t>
  </si>
  <si>
    <t>19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</si>
  <si>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</si>
  <si>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</si>
  <si>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45.20.21.335.002.00.0777.000000000000</t>
  </si>
  <si>
    <t>45.20.30.335.003.00.0777.000000000000</t>
  </si>
  <si>
    <t>Услуги по техническому обслуживанию автотранспорта/специальной техники</t>
  </si>
  <si>
    <t>Услуги по мойке автотранспорта/спецтехники</t>
  </si>
  <si>
    <t>Картридж Canon 737 совместимый</t>
  </si>
  <si>
    <t>Картридж HP CB436F совместимый</t>
  </si>
  <si>
    <t>Картридж CE285A совместимый</t>
  </si>
  <si>
    <t>Чернила</t>
  </si>
  <si>
    <t>для струйной печати, пигментные</t>
  </si>
  <si>
    <t>20.59.30.000.000.00.0839.000000000000</t>
  </si>
  <si>
    <t>Чернила для МФУ Epson формата А3 (цветной). В комплекте 4 цвета. Емкость каждого цвета 1 литр (куб. дм.)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</si>
  <si>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</si>
  <si>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</si>
  <si>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20 У</t>
  </si>
  <si>
    <t>21 У</t>
  </si>
  <si>
    <t>4 Р</t>
  </si>
  <si>
    <t>со дня заключения Договора 365 календарных дней</t>
  </si>
  <si>
    <t>август</t>
  </si>
  <si>
    <t>август-сентябрь</t>
  </si>
  <si>
    <t>услуга</t>
  </si>
  <si>
    <t>июль-август</t>
  </si>
  <si>
    <t>ежемесячно</t>
  </si>
  <si>
    <t>85.59.13.335.001.00.0777.000000000000</t>
  </si>
  <si>
    <t>Услуги по обучению (кроме в области начального, среднего, высшего образования)</t>
  </si>
  <si>
    <t>62.09.20.000.007.00.0777.000000000000</t>
  </si>
  <si>
    <t>Услуги по представлению доменного имени</t>
  </si>
  <si>
    <t>49.39.31.000.001.00.0777.000000000000</t>
  </si>
  <si>
    <t>Услуги по аренде микроавтобуса с водителем</t>
  </si>
  <si>
    <t>Услуги по обучению (обучению/подготовке/переподготовке/повышению квалификации)</t>
  </si>
  <si>
    <t>Услуги по представлению и продлению пользования доменным именем</t>
  </si>
  <si>
    <t>Обучение, повышение квалификации сотрудников</t>
  </si>
  <si>
    <t>декабрь</t>
  </si>
  <si>
    <t>22 У</t>
  </si>
  <si>
    <t>23 У</t>
  </si>
  <si>
    <t>24 У</t>
  </si>
  <si>
    <t>25 У</t>
  </si>
  <si>
    <t>365 календарных дней</t>
  </si>
  <si>
    <t>Программное обеспечение Autodesk AutoCAD 2017</t>
  </si>
  <si>
    <t>Оригинал программного обеспечения (кроме услуг по разработке программных обеспечении по заказу)</t>
  </si>
  <si>
    <t>65.12.29.335.000.00.0777.000000000000</t>
  </si>
  <si>
    <t>Услуги по страхованию автомобильного транспорта</t>
  </si>
  <si>
    <t>Добровольное страхование автомобильного транспорта</t>
  </si>
  <si>
    <t xml:space="preserve"> Шкаф</t>
  </si>
  <si>
    <t xml:space="preserve">офисный шкаф для документов закрытый, размеры 2000*800*430, цвет "венге" </t>
  </si>
  <si>
    <t>г. Астана, ул. Кунаева, 12/1</t>
  </si>
  <si>
    <t>октябрь</t>
  </si>
  <si>
    <t>5 Р</t>
  </si>
  <si>
    <t>74.90.20.000.069.00.0777.000000000000</t>
  </si>
  <si>
    <t>Услуги по экспертизе/анализу/проверке документации</t>
  </si>
  <si>
    <t>Независимая экспертииза+оценка активов</t>
  </si>
  <si>
    <t>22.29.25.900.002.00.0796.000000000000</t>
  </si>
  <si>
    <t>с перфорацией, для документов, размер 235*305 мм</t>
  </si>
  <si>
    <t>Файл прозрачный, из полипропиленовой пленки, 80 мкм. Формат А4</t>
  </si>
  <si>
    <t>32.99.16.300.001.00.0796.000000000000</t>
  </si>
  <si>
    <t>для нанесения оттиска, содержащего текст определенной профессиональной деятельности</t>
  </si>
  <si>
    <t>Штамп</t>
  </si>
  <si>
    <t>17.23.13.100.003.00.0796.000000000000</t>
  </si>
  <si>
    <t>учета</t>
  </si>
  <si>
    <t>Канцелярская книга твердая обложка, не менее 96 л., клетка. Формат А4.</t>
  </si>
  <si>
    <t>26.80.12.000.019.00.0796.000000000000</t>
  </si>
  <si>
    <t xml:space="preserve"> Диск CD-R</t>
  </si>
  <si>
    <t>для двигателей с искровым зажиганием, марка АИ-95, неэтилированный и этилированный</t>
  </si>
  <si>
    <t>емкость 700 Мб</t>
  </si>
  <si>
    <t>6 Р</t>
  </si>
  <si>
    <t>71.12.35.900.002.00.0999.000000000000</t>
  </si>
  <si>
    <t>Землеустроительные работы</t>
  </si>
  <si>
    <t xml:space="preserve">План закупок товаров, работ и услуг ТОО "Масальский горно-обогатительный комбинат" на 2017 год </t>
  </si>
  <si>
    <t>со дня заключения Договора по 31 декабря 2017 года</t>
  </si>
  <si>
    <t>январь-февраль</t>
  </si>
  <si>
    <t>Изготовление фирменных бланков, визиток, календарей, презентационной продукции</t>
  </si>
  <si>
    <t>со дня подписания договора по 31 декабря 2017 года</t>
  </si>
  <si>
    <t>Техническое сопровождение программного обеспечения 1С Бухгалтерия</t>
  </si>
  <si>
    <t>365 календарных дней со дня заключения Договора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</si>
  <si>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</si>
  <si>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</si>
  <si>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</si>
  <si>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Телекоммуникациялық қызметтер</t>
  </si>
  <si>
    <t>Бейнеконференц байланыс, Интернет желісіне және деректер беру арналарға қатынау, халықаралық және қалааралық байланыс, SIP-телефония</t>
  </si>
  <si>
    <t>58.29.50.000.000.00.0777.000000000000</t>
  </si>
  <si>
    <t>Услуги по продлению лицензий на право использования программного обеспечения</t>
  </si>
  <si>
    <t>Информационная система "Параграф"</t>
  </si>
  <si>
    <t>обслуживание сайта</t>
  </si>
  <si>
    <t>услуги хостинга и абон.плата за доменное имя</t>
  </si>
  <si>
    <t>февраль-март</t>
  </si>
  <si>
    <t>Офисное программное обеспечение MS Office</t>
  </si>
  <si>
    <t>в течение 30 рабочих дней</t>
  </si>
  <si>
    <t>Программное обеспечение Devicelock</t>
  </si>
  <si>
    <t>в течение 30 календарных дней</t>
  </si>
  <si>
    <t>со дня заключения Договора по 31 декабря 2017 года (по заявке Заказчика)</t>
  </si>
  <si>
    <t>Шкаф гардеробный</t>
  </si>
  <si>
    <t xml:space="preserve">офисный шкаф для документов открытый, размеры 2000*800*430, цвет "венге" </t>
  </si>
  <si>
    <t>құжаттарға арналған шкаф, ашық, құлыппен, көлемі 2000*800*430, түсі "венге" мен "дуб беленный"</t>
  </si>
  <si>
    <t>Аренда  производственной базы в Державинске</t>
  </si>
  <si>
    <t>Державинск қ. өндірістік үй-жайларды жалға алу</t>
  </si>
  <si>
    <t xml:space="preserve">со дня заключения Договора 45 рабочих дней </t>
  </si>
  <si>
    <t>Работы по составлению проекта рекультивации</t>
  </si>
  <si>
    <t>в течение 365 календарных дней со дня заключения договора</t>
  </si>
  <si>
    <t>Землеустроительный проект под инфраструктуру</t>
  </si>
  <si>
    <t>Проектирование внешнего водоснабжения</t>
  </si>
  <si>
    <t>Проектирование внешнего электроснабжения</t>
  </si>
  <si>
    <t>Проектирование подземного водоснабжения</t>
  </si>
  <si>
    <t>Проектирование внешней железной дороги</t>
  </si>
  <si>
    <t>Проектирование внешней автомобильной дороги</t>
  </si>
  <si>
    <t>Проект промышленной разработки месторождения</t>
  </si>
  <si>
    <t>Гос. экспертиза технико-экономического обоснования проекта строительства Масальского горно-металлургического комплекса</t>
  </si>
  <si>
    <t>7 Р</t>
  </si>
  <si>
    <t>8 Р</t>
  </si>
  <si>
    <t>9 Р</t>
  </si>
  <si>
    <t>10 Р</t>
  </si>
  <si>
    <t>11 Р</t>
  </si>
  <si>
    <t>1 Т</t>
  </si>
  <si>
    <t>4 Т</t>
  </si>
  <si>
    <t>5 Т</t>
  </si>
  <si>
    <t>8 Т</t>
  </si>
  <si>
    <t>10 Т</t>
  </si>
  <si>
    <t>11 Т</t>
  </si>
  <si>
    <t>12 Т</t>
  </si>
  <si>
    <t>18 Т</t>
  </si>
  <si>
    <t>Утвержден приказом директора ТОО "Масальский ГОК" от  27 декабря 2016 года № 94</t>
  </si>
  <si>
    <t>15.12.12.300.003.00.0796.000000000003</t>
  </si>
  <si>
    <t>Кляссер для визиток</t>
  </si>
  <si>
    <t>для визиток, из искусственной кожи, ГОСТ 28631-2005</t>
  </si>
  <si>
    <t>Визитница. Количество ячеек для визиток- не менее 96. Форма прямоугольная. Обложка- высококачественная искусственная  кожа черного цвета.</t>
  </si>
  <si>
    <t>32.99.16.100.001.00.0796.000000000003</t>
  </si>
  <si>
    <t>Доска</t>
  </si>
  <si>
    <t xml:space="preserve">Тақта </t>
  </si>
  <si>
    <t>маркерно-магнитная</t>
  </si>
  <si>
    <t>маркерлік-магниттік</t>
  </si>
  <si>
    <t>Пробивает до 30 л. Форматная линейка. Поддон для конфетти.</t>
  </si>
  <si>
    <t>17.23.13.500.003.00.0796.000000000001</t>
  </si>
  <si>
    <t>Скоросшиватель</t>
  </si>
  <si>
    <t>картонный, размер 320x230x40 мм, формат А4</t>
  </si>
  <si>
    <t>Папка скоросшиватель "ДЕЛО", картон белый мелованный, формат А4</t>
  </si>
  <si>
    <t>27.20.11.900.003.00.0796.000000000006</t>
  </si>
  <si>
    <t>Батарейки DURACELL AA Turbo</t>
  </si>
  <si>
    <t>22.29.25.900.002.00.0796.000000000002</t>
  </si>
  <si>
    <t>из полипропиленовой пленки</t>
  </si>
  <si>
    <t xml:space="preserve">Папка-уголок. Пластиковая. Формат А4. Прозрачная. Не менее 180мкм </t>
  </si>
  <si>
    <t>CD-R диски для записи цифровой информации</t>
  </si>
  <si>
    <t xml:space="preserve">Печать для кадров 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</si>
  <si>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</si>
  <si>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</si>
  <si>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</si>
  <si>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</si>
  <si>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</si>
  <si>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</si>
  <si>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</si>
  <si>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</si>
  <si>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</si>
  <si>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</si>
  <si>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</si>
  <si>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</si>
  <si>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</si>
  <si>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</si>
  <si>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</si>
  <si>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</si>
  <si>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</si>
  <si>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</si>
  <si>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</si>
  <si>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</si>
  <si>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</si>
  <si>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</si>
  <si>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</si>
  <si>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</si>
  <si>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</si>
  <si>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</si>
  <si>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</si>
  <si>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</si>
  <si>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</si>
  <si>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</si>
  <si>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</si>
  <si>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</si>
  <si>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</si>
  <si>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</si>
  <si>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</si>
  <si>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</si>
  <si>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</si>
  <si>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</si>
  <si>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</si>
  <si>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</si>
  <si>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</si>
  <si>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</si>
  <si>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17.23.14.500.000.00.5111.000000000050</t>
  </si>
  <si>
    <t>для офисного оборудования, формат А3, плотность 80 г/м2, ГОСТ 6656-76</t>
  </si>
  <si>
    <t>Для лазерных принтеров. Формат А3. Белизна: 103% Плотность 80 г/м2. Пачка 100 листов.</t>
  </si>
  <si>
    <t xml:space="preserve">Разработка проектно-сметной документации горно-обогатительного комбината и металлургического комплекса </t>
  </si>
  <si>
    <t>октябрь-ноябрь</t>
  </si>
  <si>
    <t>сентябрь-октябрь</t>
  </si>
  <si>
    <t xml:space="preserve">Разработка проектно-сметной документации временных внешних инфраструктурных объектов </t>
  </si>
  <si>
    <t>64 Т</t>
  </si>
  <si>
    <t>22-1 Т</t>
  </si>
  <si>
    <t>изменения в графах 19,20,21</t>
  </si>
  <si>
    <t>с изменениями от 23 января 2017 г. Приказ № 07</t>
  </si>
  <si>
    <t>1-1 Т</t>
  </si>
  <si>
    <t>изменения в графах 11,18,19,20,21</t>
  </si>
  <si>
    <t>с изменениями от 29 марта 2017 г. Приказ №19</t>
  </si>
  <si>
    <t>7-1 У</t>
  </si>
  <si>
    <t>изменения в графах 6,8,11,22</t>
  </si>
  <si>
    <t>22-1 У</t>
  </si>
  <si>
    <t>изменения в графе 15</t>
  </si>
  <si>
    <t>ЭОТ</t>
  </si>
  <si>
    <t>услуги экспресс-почты</t>
  </si>
  <si>
    <t>5-1 У</t>
  </si>
  <si>
    <t>изменения в графе 7</t>
  </si>
  <si>
    <t>16-1 У</t>
  </si>
  <si>
    <t>19-1 У</t>
  </si>
  <si>
    <t>26 У</t>
  </si>
  <si>
    <t>изменения в графах 20, 21</t>
  </si>
  <si>
    <t>с изменениями от 21 апреля 2017 г. Приказ №27</t>
  </si>
  <si>
    <t>27 У</t>
  </si>
  <si>
    <t>93.19.19.900.001.00.0777.000000000000</t>
  </si>
  <si>
    <t>Услуги по размещению информационных материалов в средствах массовой информации</t>
  </si>
  <si>
    <t>15-1 У</t>
  </si>
  <si>
    <t>с изменениями от 11 мая 2017 г. Приказ №35</t>
  </si>
  <si>
    <t>28 У</t>
  </si>
  <si>
    <t>26-1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</si>
  <si>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</si>
  <si>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</si>
  <si>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23-1 У</t>
  </si>
  <si>
    <t>16-2 У</t>
  </si>
  <si>
    <t>25-1 У</t>
  </si>
  <si>
    <t>29 У</t>
  </si>
  <si>
    <t>июнь</t>
  </si>
  <si>
    <t>66.21.10.999.000.00.0777.000000000000</t>
  </si>
  <si>
    <t>Услуги по оценке риска и ущерба</t>
  </si>
  <si>
    <t>Услуги оценки упущенной выгоды землепользователей</t>
  </si>
  <si>
    <t>21-1 У</t>
  </si>
  <si>
    <t>30 У</t>
  </si>
  <si>
    <t>49.32.12.000.000.00.0777.000000000000</t>
  </si>
  <si>
    <t>Услуги по аренде легковых автомобилей с водителем</t>
  </si>
  <si>
    <t>Почасовая аренда легковых автомобилей с водителем по заявке Заказчика</t>
  </si>
  <si>
    <t>Почасовая аренда микроавтобуса с водителем по заявке Заказчика</t>
  </si>
  <si>
    <t>изменения в графах 6, 11, 20, 21</t>
  </si>
  <si>
    <t>с изменениями от 14 июня 2017 г. Приказ №41</t>
  </si>
  <si>
    <t>6-1 Т</t>
  </si>
  <si>
    <t>июнь-июль</t>
  </si>
  <si>
    <t>изменения в графах 11,19,20,21</t>
  </si>
  <si>
    <t>10-1 Т</t>
  </si>
  <si>
    <t>изменения в графе 11</t>
  </si>
  <si>
    <t>11-1 Т</t>
  </si>
  <si>
    <t>12-1 Т</t>
  </si>
  <si>
    <t>13-1 Т</t>
  </si>
  <si>
    <t>65 Т</t>
  </si>
  <si>
    <t>66 Т</t>
  </si>
  <si>
    <t>67 Т</t>
  </si>
  <si>
    <t>Комплект</t>
  </si>
  <si>
    <t>изменения в графах 3,6,11,16,17,19,20,21</t>
  </si>
  <si>
    <t>20.59.30.000.000.00.0796.000000000002</t>
  </si>
  <si>
    <t>с изменениями от 21 июня 2017 г. Приказ №43</t>
  </si>
  <si>
    <t>1-1 У</t>
  </si>
  <si>
    <t>31 У</t>
  </si>
  <si>
    <t>ежеквартально</t>
  </si>
  <si>
    <t>68.20.12.900.000.00.0777.000000000000</t>
  </si>
  <si>
    <t>Услуги по аренде земельного участка</t>
  </si>
  <si>
    <t>Аренда земельного участка сроком на 18 лет</t>
  </si>
  <si>
    <r>
      <t xml:space="preserve">Чернила для МФУ Epson формата А3 (цветной). </t>
    </r>
    <r>
      <rPr>
        <b/>
        <sz val="10"/>
        <rFont val="Times New Roman"/>
        <family val="1"/>
        <charset val="204"/>
      </rPr>
      <t>Цвет черный.</t>
    </r>
    <r>
      <rPr>
        <sz val="10"/>
        <rFont val="Times New Roman"/>
        <family val="1"/>
        <charset val="204"/>
      </rPr>
      <t xml:space="preserve"> Емкость 1 литр (куб. дм.)</t>
    </r>
  </si>
  <si>
    <r>
      <t xml:space="preserve">Чернила для МФУ Epson формата А3 (цветной). </t>
    </r>
    <r>
      <rPr>
        <b/>
        <sz val="10"/>
        <rFont val="Times New Roman"/>
        <family val="1"/>
        <charset val="204"/>
      </rPr>
      <t>Цвет красный</t>
    </r>
    <r>
      <rPr>
        <sz val="10"/>
        <rFont val="Times New Roman"/>
        <family val="1"/>
        <charset val="204"/>
      </rPr>
      <t>. Емкость 1 литр (куб. дм.)</t>
    </r>
  </si>
  <si>
    <r>
      <t>Чернила для МФУ Epson формата А3 (цветной).</t>
    </r>
    <r>
      <rPr>
        <b/>
        <sz val="10"/>
        <rFont val="Times New Roman"/>
        <family val="1"/>
        <charset val="204"/>
      </rPr>
      <t xml:space="preserve"> Цвет синий</t>
    </r>
    <r>
      <rPr>
        <sz val="10"/>
        <rFont val="Times New Roman"/>
        <family val="1"/>
        <charset val="204"/>
      </rPr>
      <t>. Емкость 1 литр (куб. дм.)</t>
    </r>
  </si>
  <si>
    <r>
      <t xml:space="preserve">Чернила для МФУ Epson формата А3 (цветной). </t>
    </r>
    <r>
      <rPr>
        <b/>
        <sz val="10"/>
        <rFont val="Times New Roman"/>
        <family val="1"/>
        <charset val="204"/>
      </rPr>
      <t>Цвет желтый</t>
    </r>
    <r>
      <rPr>
        <sz val="10"/>
        <rFont val="Times New Roman"/>
        <family val="1"/>
        <charset val="204"/>
      </rPr>
      <t>. Емкость 1 литр (куб. дм.)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</si>
</sst>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0_ ;\-#,##0.00\ "/>
    <numFmt numFmtId="166" formatCode="#,##0;#,##\-0;&quot;-&quot;"/>
    <numFmt numFmtId="167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3 2_ФОТ_2009" xfId="4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4"/>
  <sheetViews>
    <sheetView tabSelected="1" view="pageBreakPreview" zoomScale="70" zoomScaleNormal="100" zoomScaleSheetLayoutView="70" workbookViewId="0">
      <selection activeCell="D2" sqref="D2"/>
    </sheetView>
  </sheetViews>
  <sheetFormatPr defaultColWidth="19.28515625" defaultRowHeight="12.75" x14ac:dyDescent="0.25"/>
  <cols>
    <col min="1" max="1" width="19.28515625" style="1"/>
    <col min="2" max="2" width="19.28515625" style="1" customWidth="1"/>
    <col min="3" max="3" width="45.140625" style="1" customWidth="1"/>
    <col min="4" max="4" width="34.5703125" style="1" customWidth="1"/>
    <col min="5" max="5" width="35.7109375" style="1" hidden="1" customWidth="1"/>
    <col min="6" max="6" width="40.7109375" style="1" customWidth="1"/>
    <col min="7" max="7" width="38.140625" style="1" hidden="1" customWidth="1"/>
    <col min="8" max="8" width="38.140625" style="1" customWidth="1"/>
    <col min="9" max="9" width="38.140625" style="1" hidden="1" customWidth="1"/>
    <col min="10" max="16" width="19.28515625" style="1" customWidth="1"/>
    <col min="17" max="17" width="21.140625" style="1" customWidth="1"/>
    <col min="18" max="19" width="19.28515625" style="1" customWidth="1"/>
    <col min="20" max="23" width="19.28515625" style="1"/>
    <col min="24" max="24" width="24.140625" style="1" customWidth="1"/>
    <col min="25" max="26" width="19.28515625" style="1"/>
    <col min="27" max="27" width="26.7109375" style="1" customWidth="1"/>
    <col min="28" max="16384" width="19.28515625" style="1"/>
  </cols>
  <sheetData>
    <row r="1" spans="1:27" ht="12.75" customHeight="1" x14ac:dyDescent="0.25">
      <c r="V1" s="2"/>
      <c r="W1" s="2" t="s">
        <v>515</v>
      </c>
      <c r="Y1" s="3"/>
      <c r="Z1" s="3"/>
      <c r="AA1" s="3"/>
    </row>
    <row r="2" spans="1:27" x14ac:dyDescent="0.25">
      <c r="A2" s="3"/>
      <c r="B2" s="3"/>
      <c r="C2" s="3"/>
      <c r="D2" s="2" t="s">
        <v>463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 t="s">
        <v>589</v>
      </c>
      <c r="X2" s="4"/>
      <c r="Y2" s="3"/>
      <c r="Z2" s="3"/>
      <c r="AA2" s="3"/>
    </row>
    <row r="3" spans="1:27" x14ac:dyDescent="0.25">
      <c r="A3" s="3"/>
      <c r="B3" s="3"/>
      <c r="C3" s="3"/>
      <c r="D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 t="s">
        <v>592</v>
      </c>
      <c r="X3" s="4"/>
      <c r="Y3" s="3"/>
      <c r="Z3" s="3"/>
      <c r="AA3" s="3"/>
    </row>
    <row r="4" spans="1:27" x14ac:dyDescent="0.25">
      <c r="A4" s="3"/>
      <c r="B4" s="3"/>
      <c r="C4" s="3"/>
      <c r="D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 t="s">
        <v>605</v>
      </c>
      <c r="X4" s="4"/>
      <c r="Y4" s="3"/>
      <c r="Z4" s="3"/>
      <c r="AA4" s="3"/>
    </row>
    <row r="5" spans="1:27" x14ac:dyDescent="0.25">
      <c r="A5" s="3"/>
      <c r="B5" s="3"/>
      <c r="C5" s="3"/>
      <c r="D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2" t="s">
        <v>610</v>
      </c>
      <c r="X5" s="4"/>
      <c r="Y5" s="3"/>
      <c r="Z5" s="3"/>
      <c r="AA5" s="3"/>
    </row>
    <row r="6" spans="1:27" x14ac:dyDescent="0.25">
      <c r="A6" s="3"/>
      <c r="B6" s="3"/>
      <c r="C6" s="3"/>
      <c r="D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 t="s">
        <v>630</v>
      </c>
      <c r="X6" s="4"/>
      <c r="Y6" s="3"/>
      <c r="Z6" s="3"/>
      <c r="AA6" s="3"/>
    </row>
    <row r="7" spans="1:27" ht="12.75" customHeight="1" x14ac:dyDescent="0.25">
      <c r="A7" s="3"/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 t="s">
        <v>645</v>
      </c>
      <c r="X7" s="4"/>
      <c r="Y7" s="3"/>
      <c r="Z7" s="3"/>
      <c r="AA7" s="3"/>
    </row>
    <row r="8" spans="1:27" ht="81.75" customHeigh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5" t="s">
        <v>26</v>
      </c>
    </row>
    <row r="9" spans="1:27" ht="13.5" x14ac:dyDescent="0.25">
      <c r="A9" s="6">
        <v>1</v>
      </c>
      <c r="B9" s="6">
        <v>2</v>
      </c>
      <c r="C9" s="6">
        <v>3</v>
      </c>
      <c r="D9" s="6">
        <v>4</v>
      </c>
      <c r="E9" s="6" t="s">
        <v>27</v>
      </c>
      <c r="F9" s="6">
        <v>5</v>
      </c>
      <c r="G9" s="6" t="s">
        <v>28</v>
      </c>
      <c r="H9" s="6">
        <v>6</v>
      </c>
      <c r="I9" s="6" t="s">
        <v>29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</row>
    <row r="10" spans="1:27" s="7" customFormat="1" x14ac:dyDescent="0.25">
      <c r="A10" s="36" t="s">
        <v>30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38.25" x14ac:dyDescent="0.25">
      <c r="A11" s="8" t="s">
        <v>507</v>
      </c>
      <c r="B11" s="9" t="s">
        <v>31</v>
      </c>
      <c r="C11" s="9" t="s">
        <v>380</v>
      </c>
      <c r="D11" s="9" t="s">
        <v>381</v>
      </c>
      <c r="E11" s="9"/>
      <c r="F11" s="9" t="s">
        <v>458</v>
      </c>
      <c r="G11" s="9"/>
      <c r="H11" s="10"/>
      <c r="I11" s="10"/>
      <c r="J11" s="8" t="s">
        <v>45</v>
      </c>
      <c r="K11" s="11">
        <v>1</v>
      </c>
      <c r="L11" s="8">
        <v>710000000</v>
      </c>
      <c r="M11" s="8" t="s">
        <v>441</v>
      </c>
      <c r="N11" s="8" t="s">
        <v>465</v>
      </c>
      <c r="O11" s="8" t="s">
        <v>35</v>
      </c>
      <c r="P11" s="8" t="s">
        <v>36</v>
      </c>
      <c r="Q11" s="8" t="s">
        <v>464</v>
      </c>
      <c r="R11" s="8" t="s">
        <v>252</v>
      </c>
      <c r="S11" s="9">
        <v>112</v>
      </c>
      <c r="T11" s="9" t="s">
        <v>382</v>
      </c>
      <c r="U11" s="12">
        <v>10404</v>
      </c>
      <c r="V11" s="13">
        <v>130</v>
      </c>
      <c r="W11" s="13">
        <v>0</v>
      </c>
      <c r="X11" s="13">
        <f>W11*1.12</f>
        <v>0</v>
      </c>
      <c r="Y11" s="8" t="s">
        <v>260</v>
      </c>
      <c r="Z11" s="8">
        <v>2017</v>
      </c>
      <c r="AA11" s="8"/>
    </row>
    <row r="12" spans="1:27" ht="38.25" x14ac:dyDescent="0.25">
      <c r="A12" s="8" t="s">
        <v>590</v>
      </c>
      <c r="B12" s="9" t="s">
        <v>31</v>
      </c>
      <c r="C12" s="9" t="s">
        <v>380</v>
      </c>
      <c r="D12" s="9" t="s">
        <v>381</v>
      </c>
      <c r="E12" s="9"/>
      <c r="F12" s="9" t="s">
        <v>458</v>
      </c>
      <c r="G12" s="9"/>
      <c r="H12" s="10"/>
      <c r="I12" s="10"/>
      <c r="J12" s="8" t="s">
        <v>45</v>
      </c>
      <c r="K12" s="11">
        <v>1</v>
      </c>
      <c r="L12" s="8">
        <v>710000000</v>
      </c>
      <c r="M12" s="8" t="s">
        <v>441</v>
      </c>
      <c r="N12" s="8" t="s">
        <v>291</v>
      </c>
      <c r="O12" s="8" t="s">
        <v>35</v>
      </c>
      <c r="P12" s="8" t="s">
        <v>36</v>
      </c>
      <c r="Q12" s="8" t="s">
        <v>464</v>
      </c>
      <c r="R12" s="8" t="s">
        <v>252</v>
      </c>
      <c r="S12" s="9">
        <v>112</v>
      </c>
      <c r="T12" s="9" t="s">
        <v>382</v>
      </c>
      <c r="U12" s="12">
        <v>9438</v>
      </c>
      <c r="V12" s="13">
        <f>160.5/1.12</f>
        <v>143.30357142857142</v>
      </c>
      <c r="W12" s="13">
        <f>U12*V12</f>
        <v>1352499.107142857</v>
      </c>
      <c r="X12" s="13">
        <f t="shared" ref="X12" si="0">W12*1.12</f>
        <v>1514799</v>
      </c>
      <c r="Y12" s="8" t="s">
        <v>260</v>
      </c>
      <c r="Z12" s="8">
        <v>2017</v>
      </c>
      <c r="AA12" s="8" t="s">
        <v>591</v>
      </c>
    </row>
    <row r="13" spans="1:27" ht="51" x14ac:dyDescent="0.25">
      <c r="A13" s="8" t="s">
        <v>341</v>
      </c>
      <c r="B13" s="9" t="s">
        <v>31</v>
      </c>
      <c r="C13" s="9" t="s">
        <v>309</v>
      </c>
      <c r="D13" s="14" t="s">
        <v>32</v>
      </c>
      <c r="E13" s="14" t="s">
        <v>32</v>
      </c>
      <c r="F13" s="9" t="s">
        <v>310</v>
      </c>
      <c r="G13" s="9" t="s">
        <v>311</v>
      </c>
      <c r="H13" s="8" t="s">
        <v>372</v>
      </c>
      <c r="I13" s="8" t="s">
        <v>371</v>
      </c>
      <c r="J13" s="8" t="s">
        <v>33</v>
      </c>
      <c r="K13" s="11">
        <v>0.2</v>
      </c>
      <c r="L13" s="8">
        <v>710000000</v>
      </c>
      <c r="M13" s="8" t="s">
        <v>441</v>
      </c>
      <c r="N13" s="8" t="s">
        <v>295</v>
      </c>
      <c r="O13" s="8" t="s">
        <v>35</v>
      </c>
      <c r="P13" s="8" t="s">
        <v>36</v>
      </c>
      <c r="Q13" s="8" t="s">
        <v>484</v>
      </c>
      <c r="R13" s="11" t="s">
        <v>60</v>
      </c>
      <c r="S13" s="8">
        <v>796</v>
      </c>
      <c r="T13" s="8" t="s">
        <v>39</v>
      </c>
      <c r="U13" s="12">
        <v>12</v>
      </c>
      <c r="V13" s="13">
        <v>255700</v>
      </c>
      <c r="W13" s="13">
        <f t="shared" ref="W13:W17" si="1">U13*V13</f>
        <v>3068400</v>
      </c>
      <c r="X13" s="13">
        <f t="shared" ref="X13:X17" si="2">W13*1.12</f>
        <v>3436608.0000000005</v>
      </c>
      <c r="Y13" s="8" t="s">
        <v>61</v>
      </c>
      <c r="Z13" s="8">
        <v>2017</v>
      </c>
      <c r="AA13" s="15"/>
    </row>
    <row r="14" spans="1:27" ht="51" x14ac:dyDescent="0.25">
      <c r="A14" s="8" t="s">
        <v>342</v>
      </c>
      <c r="B14" s="9" t="s">
        <v>31</v>
      </c>
      <c r="C14" s="9" t="s">
        <v>40</v>
      </c>
      <c r="D14" s="9" t="s">
        <v>41</v>
      </c>
      <c r="E14" s="8" t="s">
        <v>42</v>
      </c>
      <c r="F14" s="9" t="s">
        <v>435</v>
      </c>
      <c r="G14" s="8" t="s">
        <v>44</v>
      </c>
      <c r="H14" s="8" t="s">
        <v>483</v>
      </c>
      <c r="I14" s="8"/>
      <c r="J14" s="8" t="s">
        <v>45</v>
      </c>
      <c r="K14" s="11">
        <v>0</v>
      </c>
      <c r="L14" s="8">
        <v>710000000</v>
      </c>
      <c r="M14" s="8" t="s">
        <v>441</v>
      </c>
      <c r="N14" s="8" t="s">
        <v>34</v>
      </c>
      <c r="O14" s="8" t="s">
        <v>35</v>
      </c>
      <c r="P14" s="8" t="s">
        <v>36</v>
      </c>
      <c r="Q14" s="8" t="s">
        <v>37</v>
      </c>
      <c r="R14" s="8" t="s">
        <v>38</v>
      </c>
      <c r="S14" s="8">
        <v>796</v>
      </c>
      <c r="T14" s="8" t="s">
        <v>39</v>
      </c>
      <c r="U14" s="12">
        <v>32</v>
      </c>
      <c r="V14" s="13">
        <v>13843.2</v>
      </c>
      <c r="W14" s="13">
        <f t="shared" si="1"/>
        <v>442982.40000000002</v>
      </c>
      <c r="X14" s="13">
        <f t="shared" si="2"/>
        <v>496140.28800000006</v>
      </c>
      <c r="Y14" s="8"/>
      <c r="Z14" s="8">
        <v>2017</v>
      </c>
      <c r="AA14" s="15"/>
    </row>
    <row r="15" spans="1:27" ht="51" x14ac:dyDescent="0.25">
      <c r="A15" s="8" t="s">
        <v>508</v>
      </c>
      <c r="B15" s="9" t="s">
        <v>31</v>
      </c>
      <c r="C15" s="9" t="s">
        <v>40</v>
      </c>
      <c r="D15" s="9" t="s">
        <v>41</v>
      </c>
      <c r="E15" s="8" t="s">
        <v>42</v>
      </c>
      <c r="F15" s="9" t="s">
        <v>435</v>
      </c>
      <c r="G15" s="8" t="s">
        <v>44</v>
      </c>
      <c r="H15" s="10" t="s">
        <v>434</v>
      </c>
      <c r="I15" s="8"/>
      <c r="J15" s="8" t="s">
        <v>45</v>
      </c>
      <c r="K15" s="11">
        <v>0</v>
      </c>
      <c r="L15" s="8">
        <v>710000000</v>
      </c>
      <c r="M15" s="8" t="s">
        <v>441</v>
      </c>
      <c r="N15" s="8" t="s">
        <v>415</v>
      </c>
      <c r="O15" s="8" t="s">
        <v>35</v>
      </c>
      <c r="P15" s="8" t="s">
        <v>36</v>
      </c>
      <c r="Q15" s="8" t="s">
        <v>482</v>
      </c>
      <c r="R15" s="11" t="s">
        <v>252</v>
      </c>
      <c r="S15" s="8">
        <v>796</v>
      </c>
      <c r="T15" s="8" t="s">
        <v>39</v>
      </c>
      <c r="U15" s="12">
        <v>1</v>
      </c>
      <c r="V15" s="13">
        <v>299107.14285714302</v>
      </c>
      <c r="W15" s="13">
        <f t="shared" si="1"/>
        <v>299107.14285714302</v>
      </c>
      <c r="X15" s="13">
        <f t="shared" ref="X15" si="3">W15*1.12</f>
        <v>335000.00000000023</v>
      </c>
      <c r="Y15" s="8"/>
      <c r="Z15" s="8">
        <v>2017</v>
      </c>
      <c r="AA15" s="8"/>
    </row>
    <row r="16" spans="1:27" ht="51" x14ac:dyDescent="0.25">
      <c r="A16" s="8" t="s">
        <v>509</v>
      </c>
      <c r="B16" s="9" t="s">
        <v>31</v>
      </c>
      <c r="C16" s="9" t="s">
        <v>40</v>
      </c>
      <c r="D16" s="8" t="s">
        <v>41</v>
      </c>
      <c r="E16" s="8" t="s">
        <v>42</v>
      </c>
      <c r="F16" s="8" t="s">
        <v>43</v>
      </c>
      <c r="G16" s="8" t="s">
        <v>44</v>
      </c>
      <c r="H16" s="8" t="s">
        <v>481</v>
      </c>
      <c r="I16" s="8"/>
      <c r="J16" s="8" t="s">
        <v>45</v>
      </c>
      <c r="K16" s="11">
        <v>0</v>
      </c>
      <c r="L16" s="8">
        <v>710000000</v>
      </c>
      <c r="M16" s="8" t="s">
        <v>441</v>
      </c>
      <c r="N16" s="8" t="s">
        <v>465</v>
      </c>
      <c r="O16" s="8" t="s">
        <v>35</v>
      </c>
      <c r="P16" s="8" t="s">
        <v>36</v>
      </c>
      <c r="Q16" s="8" t="s">
        <v>37</v>
      </c>
      <c r="R16" s="8" t="s">
        <v>38</v>
      </c>
      <c r="S16" s="8">
        <v>796</v>
      </c>
      <c r="T16" s="8" t="s">
        <v>39</v>
      </c>
      <c r="U16" s="12">
        <v>12</v>
      </c>
      <c r="V16" s="13">
        <v>66109</v>
      </c>
      <c r="W16" s="13">
        <f t="shared" si="1"/>
        <v>793308</v>
      </c>
      <c r="X16" s="13">
        <f t="shared" si="2"/>
        <v>888504.96000000008</v>
      </c>
      <c r="Y16" s="8"/>
      <c r="Z16" s="8">
        <v>2017</v>
      </c>
      <c r="AA16" s="15"/>
    </row>
    <row r="17" spans="1:27" ht="66.75" customHeight="1" x14ac:dyDescent="0.25">
      <c r="A17" s="8" t="s">
        <v>343</v>
      </c>
      <c r="B17" s="9" t="s">
        <v>31</v>
      </c>
      <c r="C17" s="9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46</v>
      </c>
      <c r="I17" s="8" t="s">
        <v>47</v>
      </c>
      <c r="J17" s="8" t="s">
        <v>45</v>
      </c>
      <c r="K17" s="11">
        <v>0</v>
      </c>
      <c r="L17" s="8">
        <v>710000000</v>
      </c>
      <c r="M17" s="8" t="s">
        <v>441</v>
      </c>
      <c r="N17" s="8" t="s">
        <v>291</v>
      </c>
      <c r="O17" s="8" t="s">
        <v>35</v>
      </c>
      <c r="P17" s="8" t="s">
        <v>36</v>
      </c>
      <c r="Q17" s="8" t="s">
        <v>37</v>
      </c>
      <c r="R17" s="8" t="s">
        <v>38</v>
      </c>
      <c r="S17" s="8">
        <v>796</v>
      </c>
      <c r="T17" s="8" t="s">
        <v>39</v>
      </c>
      <c r="U17" s="12">
        <v>15</v>
      </c>
      <c r="V17" s="13">
        <v>0</v>
      </c>
      <c r="W17" s="13">
        <f t="shared" si="1"/>
        <v>0</v>
      </c>
      <c r="X17" s="13">
        <f t="shared" si="2"/>
        <v>0</v>
      </c>
      <c r="Y17" s="8"/>
      <c r="Z17" s="8">
        <v>2017</v>
      </c>
      <c r="AA17" s="8"/>
    </row>
    <row r="18" spans="1:27" ht="66.75" customHeight="1" x14ac:dyDescent="0.25">
      <c r="A18" s="8" t="s">
        <v>631</v>
      </c>
      <c r="B18" s="9" t="s">
        <v>31</v>
      </c>
      <c r="C18" s="9" t="s">
        <v>40</v>
      </c>
      <c r="D18" s="8" t="s">
        <v>41</v>
      </c>
      <c r="E18" s="8" t="s">
        <v>42</v>
      </c>
      <c r="F18" s="8" t="s">
        <v>43</v>
      </c>
      <c r="G18" s="8" t="s">
        <v>44</v>
      </c>
      <c r="H18" s="8" t="s">
        <v>46</v>
      </c>
      <c r="I18" s="8" t="s">
        <v>47</v>
      </c>
      <c r="J18" s="8" t="s">
        <v>45</v>
      </c>
      <c r="K18" s="11">
        <v>0</v>
      </c>
      <c r="L18" s="8">
        <v>710000000</v>
      </c>
      <c r="M18" s="8" t="s">
        <v>441</v>
      </c>
      <c r="N18" s="8" t="s">
        <v>632</v>
      </c>
      <c r="O18" s="8" t="s">
        <v>35</v>
      </c>
      <c r="P18" s="8" t="s">
        <v>36</v>
      </c>
      <c r="Q18" s="8" t="s">
        <v>37</v>
      </c>
      <c r="R18" s="8" t="s">
        <v>38</v>
      </c>
      <c r="S18" s="8">
        <v>796</v>
      </c>
      <c r="T18" s="8" t="s">
        <v>39</v>
      </c>
      <c r="U18" s="12">
        <v>15</v>
      </c>
      <c r="V18" s="13">
        <v>6500</v>
      </c>
      <c r="W18" s="13">
        <f t="shared" ref="W18" si="4">U18*V18</f>
        <v>97500</v>
      </c>
      <c r="X18" s="13">
        <f t="shared" ref="X18" si="5">W18*1.12</f>
        <v>109200.00000000001</v>
      </c>
      <c r="Y18" s="8"/>
      <c r="Z18" s="8">
        <v>2017</v>
      </c>
      <c r="AA18" s="8" t="s">
        <v>633</v>
      </c>
    </row>
    <row r="19" spans="1:27" ht="38.25" x14ac:dyDescent="0.25">
      <c r="A19" s="8" t="s">
        <v>344</v>
      </c>
      <c r="B19" s="9" t="s">
        <v>31</v>
      </c>
      <c r="C19" s="9" t="s">
        <v>331</v>
      </c>
      <c r="D19" s="9" t="s">
        <v>48</v>
      </c>
      <c r="E19" s="9" t="s">
        <v>49</v>
      </c>
      <c r="F19" s="9" t="s">
        <v>332</v>
      </c>
      <c r="G19" s="9" t="s">
        <v>333</v>
      </c>
      <c r="H19" s="8" t="s">
        <v>374</v>
      </c>
      <c r="I19" s="8" t="s">
        <v>373</v>
      </c>
      <c r="J19" s="8" t="s">
        <v>45</v>
      </c>
      <c r="K19" s="11">
        <v>0</v>
      </c>
      <c r="L19" s="8">
        <v>710000000</v>
      </c>
      <c r="M19" s="8" t="s">
        <v>441</v>
      </c>
      <c r="N19" s="8" t="s">
        <v>383</v>
      </c>
      <c r="O19" s="8" t="s">
        <v>35</v>
      </c>
      <c r="P19" s="8" t="s">
        <v>36</v>
      </c>
      <c r="Q19" s="8" t="s">
        <v>37</v>
      </c>
      <c r="R19" s="8" t="s">
        <v>38</v>
      </c>
      <c r="S19" s="8" t="s">
        <v>50</v>
      </c>
      <c r="T19" s="9" t="s">
        <v>51</v>
      </c>
      <c r="U19" s="12">
        <v>5</v>
      </c>
      <c r="V19" s="13">
        <v>51000</v>
      </c>
      <c r="W19" s="13">
        <f t="shared" ref="W19:W76" si="6">U19*V19</f>
        <v>255000</v>
      </c>
      <c r="X19" s="13">
        <f t="shared" ref="X19:X26" si="7">W19*1.12</f>
        <v>285600</v>
      </c>
      <c r="Y19" s="8"/>
      <c r="Z19" s="8">
        <v>2017</v>
      </c>
      <c r="AA19" s="15"/>
    </row>
    <row r="20" spans="1:27" ht="38.25" x14ac:dyDescent="0.25">
      <c r="A20" s="8" t="s">
        <v>510</v>
      </c>
      <c r="B20" s="9" t="s">
        <v>31</v>
      </c>
      <c r="C20" s="9" t="s">
        <v>77</v>
      </c>
      <c r="D20" s="9" t="s">
        <v>78</v>
      </c>
      <c r="E20" s="9" t="s">
        <v>79</v>
      </c>
      <c r="F20" s="9" t="s">
        <v>80</v>
      </c>
      <c r="G20" s="9" t="s">
        <v>81</v>
      </c>
      <c r="H20" s="8"/>
      <c r="I20" s="8"/>
      <c r="J20" s="8" t="s">
        <v>33</v>
      </c>
      <c r="K20" s="11">
        <v>0</v>
      </c>
      <c r="L20" s="8">
        <v>710000000</v>
      </c>
      <c r="M20" s="8" t="s">
        <v>441</v>
      </c>
      <c r="N20" s="8" t="s">
        <v>67</v>
      </c>
      <c r="O20" s="8" t="s">
        <v>35</v>
      </c>
      <c r="P20" s="8" t="s">
        <v>36</v>
      </c>
      <c r="Q20" s="8" t="s">
        <v>37</v>
      </c>
      <c r="R20" s="8" t="s">
        <v>38</v>
      </c>
      <c r="S20" s="9" t="s">
        <v>50</v>
      </c>
      <c r="T20" s="9" t="s">
        <v>51</v>
      </c>
      <c r="U20" s="12">
        <v>1</v>
      </c>
      <c r="V20" s="13">
        <v>2400000</v>
      </c>
      <c r="W20" s="13">
        <f t="shared" si="6"/>
        <v>2400000</v>
      </c>
      <c r="X20" s="13">
        <f t="shared" si="7"/>
        <v>2688000.0000000005</v>
      </c>
      <c r="Y20" s="8"/>
      <c r="Z20" s="8">
        <v>2017</v>
      </c>
      <c r="AA20" s="8"/>
    </row>
    <row r="21" spans="1:27" ht="58.5" customHeight="1" x14ac:dyDescent="0.25">
      <c r="A21" s="8" t="s">
        <v>345</v>
      </c>
      <c r="B21" s="9" t="s">
        <v>31</v>
      </c>
      <c r="C21" s="9" t="s">
        <v>70</v>
      </c>
      <c r="D21" s="9" t="s">
        <v>71</v>
      </c>
      <c r="E21" s="9" t="s">
        <v>72</v>
      </c>
      <c r="F21" s="9" t="s">
        <v>73</v>
      </c>
      <c r="G21" s="9" t="s">
        <v>74</v>
      </c>
      <c r="H21" s="8"/>
      <c r="I21" s="8"/>
      <c r="J21" s="8" t="s">
        <v>33</v>
      </c>
      <c r="K21" s="11">
        <v>0</v>
      </c>
      <c r="L21" s="8">
        <v>710000000</v>
      </c>
      <c r="M21" s="8" t="s">
        <v>441</v>
      </c>
      <c r="N21" s="8" t="s">
        <v>465</v>
      </c>
      <c r="O21" s="8" t="s">
        <v>35</v>
      </c>
      <c r="P21" s="8" t="s">
        <v>36</v>
      </c>
      <c r="Q21" s="8" t="s">
        <v>37</v>
      </c>
      <c r="R21" s="8" t="s">
        <v>38</v>
      </c>
      <c r="S21" s="9" t="s">
        <v>50</v>
      </c>
      <c r="T21" s="9" t="s">
        <v>51</v>
      </c>
      <c r="U21" s="12">
        <v>1</v>
      </c>
      <c r="V21" s="13">
        <v>200000</v>
      </c>
      <c r="W21" s="13">
        <f t="shared" si="6"/>
        <v>200000</v>
      </c>
      <c r="X21" s="13">
        <f t="shared" si="7"/>
        <v>224000.00000000003</v>
      </c>
      <c r="Y21" s="8"/>
      <c r="Z21" s="8">
        <v>2017</v>
      </c>
      <c r="AA21" s="8"/>
    </row>
    <row r="22" spans="1:27" ht="25.5" x14ac:dyDescent="0.25">
      <c r="A22" s="8" t="s">
        <v>511</v>
      </c>
      <c r="B22" s="9" t="s">
        <v>31</v>
      </c>
      <c r="C22" s="9" t="s">
        <v>287</v>
      </c>
      <c r="D22" s="8" t="s">
        <v>288</v>
      </c>
      <c r="E22" s="9" t="s">
        <v>289</v>
      </c>
      <c r="F22" s="9" t="s">
        <v>75</v>
      </c>
      <c r="G22" s="9" t="s">
        <v>76</v>
      </c>
      <c r="H22" s="8" t="s">
        <v>403</v>
      </c>
      <c r="I22" s="8"/>
      <c r="J22" s="8" t="s">
        <v>45</v>
      </c>
      <c r="K22" s="11">
        <v>0</v>
      </c>
      <c r="L22" s="8">
        <v>710000000</v>
      </c>
      <c r="M22" s="8" t="s">
        <v>441</v>
      </c>
      <c r="N22" s="8" t="s">
        <v>480</v>
      </c>
      <c r="O22" s="8" t="s">
        <v>35</v>
      </c>
      <c r="P22" s="8" t="s">
        <v>36</v>
      </c>
      <c r="Q22" s="8" t="s">
        <v>37</v>
      </c>
      <c r="R22" s="8" t="s">
        <v>38</v>
      </c>
      <c r="S22" s="8" t="s">
        <v>50</v>
      </c>
      <c r="T22" s="9" t="s">
        <v>51</v>
      </c>
      <c r="U22" s="12">
        <v>7</v>
      </c>
      <c r="V22" s="13">
        <v>0</v>
      </c>
      <c r="W22" s="13">
        <f t="shared" ref="W22:W28" si="8">U22*V22</f>
        <v>0</v>
      </c>
      <c r="X22" s="13">
        <f t="shared" si="7"/>
        <v>0</v>
      </c>
      <c r="Y22" s="8"/>
      <c r="Z22" s="8">
        <v>2017</v>
      </c>
      <c r="AA22" s="8"/>
    </row>
    <row r="23" spans="1:27" ht="25.5" x14ac:dyDescent="0.25">
      <c r="A23" s="8" t="s">
        <v>634</v>
      </c>
      <c r="B23" s="9" t="s">
        <v>31</v>
      </c>
      <c r="C23" s="9" t="s">
        <v>287</v>
      </c>
      <c r="D23" s="8" t="s">
        <v>288</v>
      </c>
      <c r="E23" s="9" t="s">
        <v>289</v>
      </c>
      <c r="F23" s="9" t="s">
        <v>75</v>
      </c>
      <c r="G23" s="9" t="s">
        <v>76</v>
      </c>
      <c r="H23" s="8" t="s">
        <v>403</v>
      </c>
      <c r="I23" s="8"/>
      <c r="J23" s="8" t="s">
        <v>45</v>
      </c>
      <c r="K23" s="11">
        <v>0</v>
      </c>
      <c r="L23" s="8">
        <v>710000000</v>
      </c>
      <c r="M23" s="8" t="s">
        <v>441</v>
      </c>
      <c r="N23" s="8" t="s">
        <v>632</v>
      </c>
      <c r="O23" s="8" t="s">
        <v>35</v>
      </c>
      <c r="P23" s="8" t="s">
        <v>36</v>
      </c>
      <c r="Q23" s="8" t="s">
        <v>37</v>
      </c>
      <c r="R23" s="8" t="s">
        <v>38</v>
      </c>
      <c r="S23" s="8" t="s">
        <v>50</v>
      </c>
      <c r="T23" s="9" t="s">
        <v>51</v>
      </c>
      <c r="U23" s="12">
        <v>7</v>
      </c>
      <c r="V23" s="13">
        <f>3840/1.12</f>
        <v>3428.5714285714284</v>
      </c>
      <c r="W23" s="13">
        <f t="shared" ref="W23" si="9">U23*V23</f>
        <v>24000</v>
      </c>
      <c r="X23" s="13">
        <f t="shared" ref="X23" si="10">W23*1.12</f>
        <v>26880.000000000004</v>
      </c>
      <c r="Y23" s="8"/>
      <c r="Z23" s="8">
        <v>2017</v>
      </c>
      <c r="AA23" s="8" t="s">
        <v>635</v>
      </c>
    </row>
    <row r="24" spans="1:27" ht="25.5" x14ac:dyDescent="0.25">
      <c r="A24" s="8" t="s">
        <v>512</v>
      </c>
      <c r="B24" s="9" t="s">
        <v>31</v>
      </c>
      <c r="C24" s="9" t="s">
        <v>287</v>
      </c>
      <c r="D24" s="8" t="s">
        <v>288</v>
      </c>
      <c r="E24" s="9" t="s">
        <v>289</v>
      </c>
      <c r="F24" s="9" t="s">
        <v>75</v>
      </c>
      <c r="G24" s="9" t="s">
        <v>76</v>
      </c>
      <c r="H24" s="8" t="s">
        <v>401</v>
      </c>
      <c r="I24" s="8"/>
      <c r="J24" s="8" t="s">
        <v>45</v>
      </c>
      <c r="K24" s="11">
        <v>0</v>
      </c>
      <c r="L24" s="8">
        <v>710000000</v>
      </c>
      <c r="M24" s="8" t="s">
        <v>441</v>
      </c>
      <c r="N24" s="8" t="s">
        <v>480</v>
      </c>
      <c r="O24" s="8" t="s">
        <v>35</v>
      </c>
      <c r="P24" s="8" t="s">
        <v>36</v>
      </c>
      <c r="Q24" s="8" t="s">
        <v>37</v>
      </c>
      <c r="R24" s="8" t="s">
        <v>38</v>
      </c>
      <c r="S24" s="9" t="s">
        <v>50</v>
      </c>
      <c r="T24" s="9" t="s">
        <v>51</v>
      </c>
      <c r="U24" s="12">
        <v>7</v>
      </c>
      <c r="V24" s="13">
        <v>0</v>
      </c>
      <c r="W24" s="13">
        <f t="shared" si="8"/>
        <v>0</v>
      </c>
      <c r="X24" s="13">
        <f t="shared" si="7"/>
        <v>0</v>
      </c>
      <c r="Y24" s="8"/>
      <c r="Z24" s="8">
        <v>2017</v>
      </c>
      <c r="AA24" s="8"/>
    </row>
    <row r="25" spans="1:27" ht="25.5" x14ac:dyDescent="0.25">
      <c r="A25" s="8" t="s">
        <v>636</v>
      </c>
      <c r="B25" s="9" t="s">
        <v>31</v>
      </c>
      <c r="C25" s="9" t="s">
        <v>287</v>
      </c>
      <c r="D25" s="8" t="s">
        <v>288</v>
      </c>
      <c r="E25" s="9" t="s">
        <v>289</v>
      </c>
      <c r="F25" s="9" t="s">
        <v>75</v>
      </c>
      <c r="G25" s="9" t="s">
        <v>76</v>
      </c>
      <c r="H25" s="8" t="s">
        <v>401</v>
      </c>
      <c r="I25" s="8"/>
      <c r="J25" s="8" t="s">
        <v>45</v>
      </c>
      <c r="K25" s="11">
        <v>0</v>
      </c>
      <c r="L25" s="8">
        <v>710000000</v>
      </c>
      <c r="M25" s="8" t="s">
        <v>441</v>
      </c>
      <c r="N25" s="8" t="s">
        <v>632</v>
      </c>
      <c r="O25" s="8" t="s">
        <v>35</v>
      </c>
      <c r="P25" s="8" t="s">
        <v>36</v>
      </c>
      <c r="Q25" s="8" t="s">
        <v>37</v>
      </c>
      <c r="R25" s="8" t="s">
        <v>38</v>
      </c>
      <c r="S25" s="9" t="s">
        <v>50</v>
      </c>
      <c r="T25" s="9" t="s">
        <v>51</v>
      </c>
      <c r="U25" s="12">
        <v>7</v>
      </c>
      <c r="V25" s="13">
        <v>3428.5714285714284</v>
      </c>
      <c r="W25" s="13">
        <f t="shared" ref="W25" si="11">U25*V25</f>
        <v>24000</v>
      </c>
      <c r="X25" s="13">
        <f t="shared" ref="X25" si="12">W25*1.12</f>
        <v>26880.000000000004</v>
      </c>
      <c r="Y25" s="8"/>
      <c r="Z25" s="8">
        <v>2017</v>
      </c>
      <c r="AA25" s="8" t="s">
        <v>635</v>
      </c>
    </row>
    <row r="26" spans="1:27" ht="25.5" x14ac:dyDescent="0.25">
      <c r="A26" s="8" t="s">
        <v>513</v>
      </c>
      <c r="B26" s="9" t="s">
        <v>31</v>
      </c>
      <c r="C26" s="9" t="s">
        <v>287</v>
      </c>
      <c r="D26" s="8" t="s">
        <v>288</v>
      </c>
      <c r="E26" s="9" t="s">
        <v>289</v>
      </c>
      <c r="F26" s="9" t="s">
        <v>75</v>
      </c>
      <c r="G26" s="9" t="s">
        <v>76</v>
      </c>
      <c r="H26" s="8" t="s">
        <v>402</v>
      </c>
      <c r="I26" s="8"/>
      <c r="J26" s="8" t="s">
        <v>45</v>
      </c>
      <c r="K26" s="11">
        <v>0</v>
      </c>
      <c r="L26" s="8">
        <v>710000000</v>
      </c>
      <c r="M26" s="8" t="s">
        <v>441</v>
      </c>
      <c r="N26" s="8" t="s">
        <v>480</v>
      </c>
      <c r="O26" s="8" t="s">
        <v>35</v>
      </c>
      <c r="P26" s="8" t="s">
        <v>36</v>
      </c>
      <c r="Q26" s="8" t="s">
        <v>37</v>
      </c>
      <c r="R26" s="8" t="s">
        <v>38</v>
      </c>
      <c r="S26" s="9" t="s">
        <v>50</v>
      </c>
      <c r="T26" s="9" t="s">
        <v>51</v>
      </c>
      <c r="U26" s="12">
        <v>6</v>
      </c>
      <c r="V26" s="13">
        <v>0</v>
      </c>
      <c r="W26" s="13">
        <f t="shared" si="8"/>
        <v>0</v>
      </c>
      <c r="X26" s="13">
        <f t="shared" si="7"/>
        <v>0</v>
      </c>
      <c r="Y26" s="8"/>
      <c r="Z26" s="8">
        <v>2017</v>
      </c>
      <c r="AA26" s="8"/>
    </row>
    <row r="27" spans="1:27" ht="25.5" x14ac:dyDescent="0.25">
      <c r="A27" s="8" t="s">
        <v>637</v>
      </c>
      <c r="B27" s="9" t="s">
        <v>31</v>
      </c>
      <c r="C27" s="9" t="s">
        <v>287</v>
      </c>
      <c r="D27" s="8" t="s">
        <v>288</v>
      </c>
      <c r="E27" s="9" t="s">
        <v>289</v>
      </c>
      <c r="F27" s="9" t="s">
        <v>75</v>
      </c>
      <c r="G27" s="9" t="s">
        <v>76</v>
      </c>
      <c r="H27" s="8" t="s">
        <v>402</v>
      </c>
      <c r="I27" s="8"/>
      <c r="J27" s="8" t="s">
        <v>45</v>
      </c>
      <c r="K27" s="11">
        <v>0</v>
      </c>
      <c r="L27" s="8">
        <v>710000000</v>
      </c>
      <c r="M27" s="8" t="s">
        <v>441</v>
      </c>
      <c r="N27" s="8" t="s">
        <v>632</v>
      </c>
      <c r="O27" s="8" t="s">
        <v>35</v>
      </c>
      <c r="P27" s="8" t="s">
        <v>36</v>
      </c>
      <c r="Q27" s="8" t="s">
        <v>37</v>
      </c>
      <c r="R27" s="8" t="s">
        <v>38</v>
      </c>
      <c r="S27" s="9" t="s">
        <v>50</v>
      </c>
      <c r="T27" s="9" t="s">
        <v>51</v>
      </c>
      <c r="U27" s="12">
        <v>6</v>
      </c>
      <c r="V27" s="13">
        <v>3428.5714285714284</v>
      </c>
      <c r="W27" s="13">
        <f t="shared" ref="W27" si="13">U27*V27</f>
        <v>20571.428571428572</v>
      </c>
      <c r="X27" s="13">
        <f t="shared" ref="X27" si="14">W27*1.12</f>
        <v>23040.000000000004</v>
      </c>
      <c r="Y27" s="8"/>
      <c r="Z27" s="8">
        <v>2017</v>
      </c>
      <c r="AA27" s="8" t="s">
        <v>635</v>
      </c>
    </row>
    <row r="28" spans="1:27" ht="38.25" x14ac:dyDescent="0.25">
      <c r="A28" s="8" t="s">
        <v>346</v>
      </c>
      <c r="B28" s="9" t="s">
        <v>31</v>
      </c>
      <c r="C28" s="9" t="s">
        <v>406</v>
      </c>
      <c r="D28" s="9" t="s">
        <v>404</v>
      </c>
      <c r="E28" s="9"/>
      <c r="F28" s="9" t="s">
        <v>405</v>
      </c>
      <c r="G28" s="9"/>
      <c r="H28" s="10" t="s">
        <v>407</v>
      </c>
      <c r="I28" s="8"/>
      <c r="J28" s="8" t="s">
        <v>45</v>
      </c>
      <c r="K28" s="11">
        <v>0</v>
      </c>
      <c r="L28" s="8">
        <v>710000000</v>
      </c>
      <c r="M28" s="8" t="s">
        <v>441</v>
      </c>
      <c r="N28" s="8" t="s">
        <v>480</v>
      </c>
      <c r="O28" s="8" t="s">
        <v>35</v>
      </c>
      <c r="P28" s="8" t="s">
        <v>36</v>
      </c>
      <c r="Q28" s="8" t="s">
        <v>37</v>
      </c>
      <c r="R28" s="8" t="s">
        <v>38</v>
      </c>
      <c r="S28" s="9">
        <v>839</v>
      </c>
      <c r="T28" s="9" t="s">
        <v>642</v>
      </c>
      <c r="U28" s="12">
        <v>1</v>
      </c>
      <c r="V28" s="13">
        <v>0</v>
      </c>
      <c r="W28" s="13">
        <f t="shared" si="8"/>
        <v>0</v>
      </c>
      <c r="X28" s="13">
        <f t="shared" ref="X28" si="15">W28*1.12</f>
        <v>0</v>
      </c>
      <c r="Y28" s="8"/>
      <c r="Z28" s="8">
        <v>2017</v>
      </c>
      <c r="AA28" s="8"/>
    </row>
    <row r="29" spans="1:27" ht="38.25" x14ac:dyDescent="0.25">
      <c r="A29" s="8" t="s">
        <v>638</v>
      </c>
      <c r="B29" s="9" t="s">
        <v>31</v>
      </c>
      <c r="C29" s="9" t="s">
        <v>644</v>
      </c>
      <c r="D29" s="9" t="s">
        <v>404</v>
      </c>
      <c r="E29" s="9"/>
      <c r="F29" s="9" t="s">
        <v>405</v>
      </c>
      <c r="G29" s="9"/>
      <c r="H29" s="10" t="s">
        <v>652</v>
      </c>
      <c r="I29" s="8"/>
      <c r="J29" s="8" t="s">
        <v>45</v>
      </c>
      <c r="K29" s="11">
        <v>0</v>
      </c>
      <c r="L29" s="8">
        <v>710000000</v>
      </c>
      <c r="M29" s="8" t="s">
        <v>441</v>
      </c>
      <c r="N29" s="8" t="s">
        <v>632</v>
      </c>
      <c r="O29" s="8" t="s">
        <v>35</v>
      </c>
      <c r="P29" s="8" t="s">
        <v>36</v>
      </c>
      <c r="Q29" s="8" t="s">
        <v>37</v>
      </c>
      <c r="R29" s="8" t="s">
        <v>38</v>
      </c>
      <c r="S29" s="9" t="s">
        <v>50</v>
      </c>
      <c r="T29" s="9" t="s">
        <v>51</v>
      </c>
      <c r="U29" s="12">
        <v>1</v>
      </c>
      <c r="V29" s="13">
        <v>13404.017857142901</v>
      </c>
      <c r="W29" s="13">
        <f t="shared" ref="W29" si="16">U29*V29</f>
        <v>13404.017857142901</v>
      </c>
      <c r="X29" s="13">
        <f t="shared" ref="X29" si="17">W29*1.12</f>
        <v>15012.500000000051</v>
      </c>
      <c r="Y29" s="8"/>
      <c r="Z29" s="8">
        <v>2017</v>
      </c>
      <c r="AA29" s="8" t="s">
        <v>643</v>
      </c>
    </row>
    <row r="30" spans="1:27" ht="40.5" customHeight="1" x14ac:dyDescent="0.25">
      <c r="A30" s="8" t="s">
        <v>347</v>
      </c>
      <c r="B30" s="9" t="s">
        <v>31</v>
      </c>
      <c r="C30" s="9" t="s">
        <v>52</v>
      </c>
      <c r="D30" s="9" t="s">
        <v>53</v>
      </c>
      <c r="E30" s="9" t="s">
        <v>54</v>
      </c>
      <c r="F30" s="9" t="s">
        <v>55</v>
      </c>
      <c r="G30" s="9" t="s">
        <v>56</v>
      </c>
      <c r="H30" s="8" t="s">
        <v>53</v>
      </c>
      <c r="I30" s="9" t="s">
        <v>54</v>
      </c>
      <c r="J30" s="8" t="s">
        <v>45</v>
      </c>
      <c r="K30" s="11">
        <v>0</v>
      </c>
      <c r="L30" s="8">
        <v>710000000</v>
      </c>
      <c r="M30" s="8" t="s">
        <v>441</v>
      </c>
      <c r="N30" s="8" t="s">
        <v>480</v>
      </c>
      <c r="O30" s="8" t="s">
        <v>35</v>
      </c>
      <c r="P30" s="8" t="s">
        <v>36</v>
      </c>
      <c r="Q30" s="8" t="s">
        <v>37</v>
      </c>
      <c r="R30" s="8" t="s">
        <v>38</v>
      </c>
      <c r="S30" s="8" t="s">
        <v>50</v>
      </c>
      <c r="T30" s="9" t="s">
        <v>51</v>
      </c>
      <c r="U30" s="12">
        <v>12</v>
      </c>
      <c r="V30" s="13">
        <v>19700</v>
      </c>
      <c r="W30" s="13">
        <f t="shared" si="6"/>
        <v>236400</v>
      </c>
      <c r="X30" s="13">
        <f t="shared" ref="X30:X70" si="18">W30*1.12</f>
        <v>264768</v>
      </c>
      <c r="Y30" s="8"/>
      <c r="Z30" s="8">
        <v>2017</v>
      </c>
      <c r="AA30" s="8"/>
    </row>
    <row r="31" spans="1:27" ht="25.5" x14ac:dyDescent="0.25">
      <c r="A31" s="8" t="s">
        <v>348</v>
      </c>
      <c r="B31" s="9" t="s">
        <v>31</v>
      </c>
      <c r="C31" s="9" t="s">
        <v>334</v>
      </c>
      <c r="D31" s="9" t="s">
        <v>57</v>
      </c>
      <c r="E31" s="9" t="s">
        <v>58</v>
      </c>
      <c r="F31" s="9" t="s">
        <v>335</v>
      </c>
      <c r="G31" s="9" t="s">
        <v>337</v>
      </c>
      <c r="H31" s="8" t="s">
        <v>336</v>
      </c>
      <c r="I31" s="8" t="s">
        <v>336</v>
      </c>
      <c r="J31" s="8" t="s">
        <v>45</v>
      </c>
      <c r="K31" s="11">
        <v>0</v>
      </c>
      <c r="L31" s="8">
        <v>710000000</v>
      </c>
      <c r="M31" s="8" t="s">
        <v>441</v>
      </c>
      <c r="N31" s="8" t="s">
        <v>480</v>
      </c>
      <c r="O31" s="8" t="s">
        <v>35</v>
      </c>
      <c r="P31" s="8" t="s">
        <v>36</v>
      </c>
      <c r="Q31" s="8" t="s">
        <v>37</v>
      </c>
      <c r="R31" s="8" t="s">
        <v>38</v>
      </c>
      <c r="S31" s="9" t="s">
        <v>50</v>
      </c>
      <c r="T31" s="9" t="s">
        <v>51</v>
      </c>
      <c r="U31" s="12">
        <v>25</v>
      </c>
      <c r="V31" s="13">
        <f>1500/1.12</f>
        <v>1339.2857142857142</v>
      </c>
      <c r="W31" s="13">
        <f t="shared" si="6"/>
        <v>33482.142857142855</v>
      </c>
      <c r="X31" s="13">
        <f t="shared" ref="X31" si="19">W31*1.12</f>
        <v>37500</v>
      </c>
      <c r="Y31" s="8"/>
      <c r="Z31" s="8">
        <v>2017</v>
      </c>
      <c r="AA31" s="8"/>
    </row>
    <row r="32" spans="1:27" ht="51" x14ac:dyDescent="0.25">
      <c r="A32" s="8" t="s">
        <v>349</v>
      </c>
      <c r="B32" s="9" t="s">
        <v>31</v>
      </c>
      <c r="C32" s="9" t="s">
        <v>384</v>
      </c>
      <c r="D32" s="9" t="s">
        <v>59</v>
      </c>
      <c r="E32" s="9"/>
      <c r="F32" s="9" t="s">
        <v>385</v>
      </c>
      <c r="G32" s="9"/>
      <c r="H32" s="10"/>
      <c r="I32" s="10"/>
      <c r="J32" s="8" t="s">
        <v>45</v>
      </c>
      <c r="K32" s="11">
        <v>0.3</v>
      </c>
      <c r="L32" s="8">
        <v>710000000</v>
      </c>
      <c r="M32" s="8" t="s">
        <v>441</v>
      </c>
      <c r="N32" s="8" t="s">
        <v>465</v>
      </c>
      <c r="O32" s="8" t="s">
        <v>35</v>
      </c>
      <c r="P32" s="8" t="s">
        <v>36</v>
      </c>
      <c r="Q32" s="8" t="s">
        <v>485</v>
      </c>
      <c r="R32" s="8" t="s">
        <v>60</v>
      </c>
      <c r="S32" s="9" t="s">
        <v>50</v>
      </c>
      <c r="T32" s="9" t="s">
        <v>51</v>
      </c>
      <c r="U32" s="12">
        <v>12</v>
      </c>
      <c r="V32" s="13">
        <v>38283.93</v>
      </c>
      <c r="W32" s="13">
        <f t="shared" ref="W32" si="20">U32*V32</f>
        <v>459407.16000000003</v>
      </c>
      <c r="X32" s="13">
        <f t="shared" ref="X32" si="21">W32*1.12</f>
        <v>514536.0192000001</v>
      </c>
      <c r="Y32" s="8" t="s">
        <v>61</v>
      </c>
      <c r="Z32" s="8">
        <v>2017</v>
      </c>
      <c r="AA32" s="8"/>
    </row>
    <row r="33" spans="1:27" ht="51" x14ac:dyDescent="0.25">
      <c r="A33" s="8" t="s">
        <v>350</v>
      </c>
      <c r="B33" s="9" t="s">
        <v>31</v>
      </c>
      <c r="C33" s="9" t="s">
        <v>386</v>
      </c>
      <c r="D33" s="9" t="s">
        <v>290</v>
      </c>
      <c r="E33" s="9"/>
      <c r="F33" s="9" t="s">
        <v>387</v>
      </c>
      <c r="G33" s="9"/>
      <c r="H33" s="10"/>
      <c r="I33" s="10"/>
      <c r="J33" s="8" t="s">
        <v>45</v>
      </c>
      <c r="K33" s="11">
        <v>0.3</v>
      </c>
      <c r="L33" s="8">
        <v>710000000</v>
      </c>
      <c r="M33" s="8" t="s">
        <v>441</v>
      </c>
      <c r="N33" s="8" t="s">
        <v>465</v>
      </c>
      <c r="O33" s="8" t="s">
        <v>35</v>
      </c>
      <c r="P33" s="8" t="s">
        <v>36</v>
      </c>
      <c r="Q33" s="8" t="s">
        <v>485</v>
      </c>
      <c r="R33" s="8" t="s">
        <v>60</v>
      </c>
      <c r="S33" s="9" t="s">
        <v>50</v>
      </c>
      <c r="T33" s="9" t="s">
        <v>51</v>
      </c>
      <c r="U33" s="12">
        <v>12</v>
      </c>
      <c r="V33" s="13">
        <v>24553.571428571398</v>
      </c>
      <c r="W33" s="13">
        <f t="shared" ref="W33" si="22">U33*V33</f>
        <v>294642.85714285681</v>
      </c>
      <c r="X33" s="13">
        <f t="shared" ref="X33" si="23">W33*1.12</f>
        <v>329999.99999999965</v>
      </c>
      <c r="Y33" s="8" t="s">
        <v>61</v>
      </c>
      <c r="Z33" s="8">
        <v>2017</v>
      </c>
      <c r="AA33" s="8"/>
    </row>
    <row r="34" spans="1:27" ht="51" x14ac:dyDescent="0.25">
      <c r="A34" s="8" t="s">
        <v>514</v>
      </c>
      <c r="B34" s="9" t="s">
        <v>31</v>
      </c>
      <c r="C34" s="9" t="s">
        <v>388</v>
      </c>
      <c r="D34" s="9" t="s">
        <v>62</v>
      </c>
      <c r="E34" s="9"/>
      <c r="F34" s="9" t="s">
        <v>389</v>
      </c>
      <c r="G34" s="9"/>
      <c r="H34" s="10"/>
      <c r="I34" s="10"/>
      <c r="J34" s="8" t="s">
        <v>45</v>
      </c>
      <c r="K34" s="11">
        <v>0.3</v>
      </c>
      <c r="L34" s="8">
        <v>710000000</v>
      </c>
      <c r="M34" s="8" t="s">
        <v>441</v>
      </c>
      <c r="N34" s="8" t="s">
        <v>465</v>
      </c>
      <c r="O34" s="8" t="s">
        <v>35</v>
      </c>
      <c r="P34" s="8" t="s">
        <v>36</v>
      </c>
      <c r="Q34" s="8" t="s">
        <v>485</v>
      </c>
      <c r="R34" s="8" t="s">
        <v>60</v>
      </c>
      <c r="S34" s="9" t="s">
        <v>50</v>
      </c>
      <c r="T34" s="9" t="s">
        <v>51</v>
      </c>
      <c r="U34" s="12">
        <v>12</v>
      </c>
      <c r="V34" s="13">
        <v>26786</v>
      </c>
      <c r="W34" s="13">
        <f t="shared" ref="W34:W37" si="24">U34*V34</f>
        <v>321432</v>
      </c>
      <c r="X34" s="13">
        <f t="shared" ref="X34:X37" si="25">W34*1.12</f>
        <v>360003.84000000003</v>
      </c>
      <c r="Y34" s="8" t="s">
        <v>61</v>
      </c>
      <c r="Z34" s="8">
        <v>2017</v>
      </c>
      <c r="AA34" s="8"/>
    </row>
    <row r="35" spans="1:27" ht="51" x14ac:dyDescent="0.25">
      <c r="A35" s="8" t="s">
        <v>351</v>
      </c>
      <c r="B35" s="9" t="s">
        <v>31</v>
      </c>
      <c r="C35" s="9" t="s">
        <v>63</v>
      </c>
      <c r="D35" s="9" t="s">
        <v>439</v>
      </c>
      <c r="E35" s="9"/>
      <c r="F35" s="9" t="s">
        <v>65</v>
      </c>
      <c r="G35" s="9"/>
      <c r="H35" s="10" t="s">
        <v>486</v>
      </c>
      <c r="I35" s="10"/>
      <c r="J35" s="8" t="s">
        <v>45</v>
      </c>
      <c r="K35" s="11">
        <v>0.3</v>
      </c>
      <c r="L35" s="8">
        <v>710000000</v>
      </c>
      <c r="M35" s="8" t="s">
        <v>441</v>
      </c>
      <c r="N35" s="8" t="s">
        <v>465</v>
      </c>
      <c r="O35" s="8" t="s">
        <v>35</v>
      </c>
      <c r="P35" s="8" t="s">
        <v>36</v>
      </c>
      <c r="Q35" s="8" t="s">
        <v>485</v>
      </c>
      <c r="R35" s="8" t="s">
        <v>60</v>
      </c>
      <c r="S35" s="8" t="s">
        <v>50</v>
      </c>
      <c r="T35" s="9" t="s">
        <v>51</v>
      </c>
      <c r="U35" s="8">
        <v>3</v>
      </c>
      <c r="V35" s="13">
        <v>28558.2</v>
      </c>
      <c r="W35" s="13">
        <f t="shared" si="24"/>
        <v>85674.6</v>
      </c>
      <c r="X35" s="13">
        <f t="shared" si="25"/>
        <v>95955.552000000011</v>
      </c>
      <c r="Y35" s="8" t="s">
        <v>61</v>
      </c>
      <c r="Z35" s="8">
        <v>2017</v>
      </c>
      <c r="AA35" s="8"/>
    </row>
    <row r="36" spans="1:27" ht="51" x14ac:dyDescent="0.25">
      <c r="A36" s="8" t="s">
        <v>352</v>
      </c>
      <c r="B36" s="9" t="s">
        <v>31</v>
      </c>
      <c r="C36" s="9" t="s">
        <v>284</v>
      </c>
      <c r="D36" s="9" t="s">
        <v>64</v>
      </c>
      <c r="E36" s="9" t="s">
        <v>64</v>
      </c>
      <c r="F36" s="9" t="s">
        <v>285</v>
      </c>
      <c r="G36" s="9" t="s">
        <v>66</v>
      </c>
      <c r="H36" s="9" t="s">
        <v>487</v>
      </c>
      <c r="I36" s="9" t="s">
        <v>488</v>
      </c>
      <c r="J36" s="8" t="s">
        <v>45</v>
      </c>
      <c r="K36" s="11">
        <v>0.3</v>
      </c>
      <c r="L36" s="8">
        <v>710000000</v>
      </c>
      <c r="M36" s="8" t="s">
        <v>441</v>
      </c>
      <c r="N36" s="8" t="s">
        <v>465</v>
      </c>
      <c r="O36" s="8" t="s">
        <v>35</v>
      </c>
      <c r="P36" s="8" t="s">
        <v>36</v>
      </c>
      <c r="Q36" s="8" t="s">
        <v>485</v>
      </c>
      <c r="R36" s="8" t="s">
        <v>60</v>
      </c>
      <c r="S36" s="8" t="s">
        <v>50</v>
      </c>
      <c r="T36" s="9" t="s">
        <v>51</v>
      </c>
      <c r="U36" s="12">
        <v>3</v>
      </c>
      <c r="V36" s="13">
        <v>23308</v>
      </c>
      <c r="W36" s="13">
        <f t="shared" ref="W36" si="26">U36*V36</f>
        <v>69924</v>
      </c>
      <c r="X36" s="13">
        <f t="shared" ref="X36" si="27">W36*1.12</f>
        <v>78314.880000000005</v>
      </c>
      <c r="Y36" s="8" t="s">
        <v>61</v>
      </c>
      <c r="Z36" s="8">
        <v>2017</v>
      </c>
      <c r="AA36" s="8"/>
    </row>
    <row r="37" spans="1:27" ht="51" x14ac:dyDescent="0.25">
      <c r="A37" s="8" t="s">
        <v>353</v>
      </c>
      <c r="B37" s="9" t="s">
        <v>31</v>
      </c>
      <c r="C37" s="9" t="s">
        <v>284</v>
      </c>
      <c r="D37" s="9" t="s">
        <v>64</v>
      </c>
      <c r="E37" s="9" t="s">
        <v>64</v>
      </c>
      <c r="F37" s="9" t="s">
        <v>285</v>
      </c>
      <c r="G37" s="9" t="s">
        <v>66</v>
      </c>
      <c r="H37" s="9" t="s">
        <v>440</v>
      </c>
      <c r="I37" s="9" t="s">
        <v>286</v>
      </c>
      <c r="J37" s="8" t="s">
        <v>45</v>
      </c>
      <c r="K37" s="11">
        <v>0.3</v>
      </c>
      <c r="L37" s="8">
        <v>710000000</v>
      </c>
      <c r="M37" s="8" t="s">
        <v>441</v>
      </c>
      <c r="N37" s="8" t="s">
        <v>465</v>
      </c>
      <c r="O37" s="8" t="s">
        <v>35</v>
      </c>
      <c r="P37" s="8" t="s">
        <v>36</v>
      </c>
      <c r="Q37" s="8" t="s">
        <v>485</v>
      </c>
      <c r="R37" s="8" t="s">
        <v>60</v>
      </c>
      <c r="S37" s="8" t="s">
        <v>50</v>
      </c>
      <c r="T37" s="9" t="s">
        <v>51</v>
      </c>
      <c r="U37" s="12">
        <v>3</v>
      </c>
      <c r="V37" s="13">
        <v>29308</v>
      </c>
      <c r="W37" s="13">
        <f t="shared" si="24"/>
        <v>87924</v>
      </c>
      <c r="X37" s="13">
        <f t="shared" si="25"/>
        <v>98474.880000000005</v>
      </c>
      <c r="Y37" s="8" t="s">
        <v>61</v>
      </c>
      <c r="Z37" s="8">
        <v>2017</v>
      </c>
      <c r="AA37" s="8"/>
    </row>
    <row r="38" spans="1:27" ht="25.5" x14ac:dyDescent="0.25">
      <c r="A38" s="8" t="s">
        <v>537</v>
      </c>
      <c r="B38" s="9" t="s">
        <v>31</v>
      </c>
      <c r="C38" s="9" t="s">
        <v>93</v>
      </c>
      <c r="D38" s="9" t="s">
        <v>94</v>
      </c>
      <c r="E38" s="9" t="s">
        <v>95</v>
      </c>
      <c r="F38" s="9" t="s">
        <v>96</v>
      </c>
      <c r="G38" s="9" t="s">
        <v>97</v>
      </c>
      <c r="H38" s="8" t="s">
        <v>98</v>
      </c>
      <c r="I38" s="8" t="s">
        <v>99</v>
      </c>
      <c r="J38" s="8" t="s">
        <v>45</v>
      </c>
      <c r="K38" s="11">
        <v>0</v>
      </c>
      <c r="L38" s="8">
        <v>710000000</v>
      </c>
      <c r="M38" s="8" t="s">
        <v>441</v>
      </c>
      <c r="N38" s="8" t="s">
        <v>465</v>
      </c>
      <c r="O38" s="8" t="s">
        <v>35</v>
      </c>
      <c r="P38" s="8" t="s">
        <v>36</v>
      </c>
      <c r="Q38" s="8" t="s">
        <v>37</v>
      </c>
      <c r="R38" s="8" t="s">
        <v>38</v>
      </c>
      <c r="S38" s="9" t="s">
        <v>100</v>
      </c>
      <c r="T38" s="9" t="s">
        <v>101</v>
      </c>
      <c r="U38" s="12">
        <v>330</v>
      </c>
      <c r="V38" s="13">
        <v>875</v>
      </c>
      <c r="W38" s="13">
        <v>0</v>
      </c>
      <c r="X38" s="13">
        <f>W38*1.12</f>
        <v>0</v>
      </c>
      <c r="Y38" s="8"/>
      <c r="Z38" s="8">
        <v>2017</v>
      </c>
      <c r="AA38" s="8"/>
    </row>
    <row r="39" spans="1:27" ht="25.5" x14ac:dyDescent="0.25">
      <c r="A39" s="8" t="s">
        <v>587</v>
      </c>
      <c r="B39" s="9" t="s">
        <v>31</v>
      </c>
      <c r="C39" s="9" t="s">
        <v>93</v>
      </c>
      <c r="D39" s="9" t="s">
        <v>94</v>
      </c>
      <c r="E39" s="9" t="s">
        <v>95</v>
      </c>
      <c r="F39" s="9" t="s">
        <v>96</v>
      </c>
      <c r="G39" s="9" t="s">
        <v>97</v>
      </c>
      <c r="H39" s="8" t="s">
        <v>98</v>
      </c>
      <c r="I39" s="8" t="s">
        <v>99</v>
      </c>
      <c r="J39" s="8" t="s">
        <v>45</v>
      </c>
      <c r="K39" s="11">
        <v>0</v>
      </c>
      <c r="L39" s="8">
        <v>710000000</v>
      </c>
      <c r="M39" s="8" t="s">
        <v>441</v>
      </c>
      <c r="N39" s="8" t="s">
        <v>465</v>
      </c>
      <c r="O39" s="8" t="s">
        <v>35</v>
      </c>
      <c r="P39" s="8" t="s">
        <v>36</v>
      </c>
      <c r="Q39" s="8" t="s">
        <v>37</v>
      </c>
      <c r="R39" s="8" t="s">
        <v>38</v>
      </c>
      <c r="S39" s="9" t="s">
        <v>100</v>
      </c>
      <c r="T39" s="9" t="s">
        <v>101</v>
      </c>
      <c r="U39" s="12">
        <v>330</v>
      </c>
      <c r="V39" s="13">
        <f>999/1.12</f>
        <v>891.96428571428567</v>
      </c>
      <c r="W39" s="13">
        <f t="shared" ref="W39:W44" si="28">U39*V39</f>
        <v>294348.21428571426</v>
      </c>
      <c r="X39" s="13">
        <f>W39*1.12</f>
        <v>329670</v>
      </c>
      <c r="Y39" s="8"/>
      <c r="Z39" s="8">
        <v>2017</v>
      </c>
      <c r="AA39" s="8" t="s">
        <v>588</v>
      </c>
    </row>
    <row r="40" spans="1:27" ht="25.5" x14ac:dyDescent="0.25">
      <c r="A40" s="8" t="s">
        <v>538</v>
      </c>
      <c r="B40" s="9" t="s">
        <v>31</v>
      </c>
      <c r="C40" s="9" t="s">
        <v>82</v>
      </c>
      <c r="D40" s="9" t="s">
        <v>83</v>
      </c>
      <c r="E40" s="9" t="s">
        <v>83</v>
      </c>
      <c r="F40" s="9" t="s">
        <v>84</v>
      </c>
      <c r="G40" s="9" t="s">
        <v>85</v>
      </c>
      <c r="H40" s="10"/>
      <c r="I40" s="10"/>
      <c r="J40" s="8" t="s">
        <v>45</v>
      </c>
      <c r="K40" s="11">
        <v>0</v>
      </c>
      <c r="L40" s="8">
        <v>710000000</v>
      </c>
      <c r="M40" s="8" t="s">
        <v>441</v>
      </c>
      <c r="N40" s="8" t="s">
        <v>465</v>
      </c>
      <c r="O40" s="8" t="s">
        <v>35</v>
      </c>
      <c r="P40" s="8" t="s">
        <v>36</v>
      </c>
      <c r="Q40" s="8" t="s">
        <v>37</v>
      </c>
      <c r="R40" s="8" t="s">
        <v>38</v>
      </c>
      <c r="S40" s="9" t="s">
        <v>50</v>
      </c>
      <c r="T40" s="9" t="s">
        <v>51</v>
      </c>
      <c r="U40" s="12">
        <v>30</v>
      </c>
      <c r="V40" s="13">
        <v>118.75</v>
      </c>
      <c r="W40" s="13">
        <f t="shared" si="28"/>
        <v>3562.5</v>
      </c>
      <c r="X40" s="13">
        <f t="shared" ref="X40" si="29">W40*1.12</f>
        <v>3990.0000000000005</v>
      </c>
      <c r="Y40" s="8"/>
      <c r="Z40" s="8">
        <v>2017</v>
      </c>
      <c r="AA40" s="8"/>
    </row>
    <row r="41" spans="1:27" ht="25.5" x14ac:dyDescent="0.25">
      <c r="A41" s="8" t="s">
        <v>539</v>
      </c>
      <c r="B41" s="9" t="s">
        <v>31</v>
      </c>
      <c r="C41" s="9" t="s">
        <v>86</v>
      </c>
      <c r="D41" s="9" t="s">
        <v>87</v>
      </c>
      <c r="E41" s="9" t="s">
        <v>88</v>
      </c>
      <c r="F41" s="9" t="s">
        <v>89</v>
      </c>
      <c r="G41" s="9" t="s">
        <v>90</v>
      </c>
      <c r="H41" s="10" t="s">
        <v>91</v>
      </c>
      <c r="I41" s="10" t="s">
        <v>92</v>
      </c>
      <c r="J41" s="8" t="s">
        <v>45</v>
      </c>
      <c r="K41" s="11">
        <v>0</v>
      </c>
      <c r="L41" s="8">
        <v>710000000</v>
      </c>
      <c r="M41" s="8" t="s">
        <v>441</v>
      </c>
      <c r="N41" s="8" t="s">
        <v>465</v>
      </c>
      <c r="O41" s="8" t="s">
        <v>35</v>
      </c>
      <c r="P41" s="8" t="s">
        <v>36</v>
      </c>
      <c r="Q41" s="8" t="s">
        <v>37</v>
      </c>
      <c r="R41" s="8" t="s">
        <v>38</v>
      </c>
      <c r="S41" s="9" t="s">
        <v>50</v>
      </c>
      <c r="T41" s="9" t="s">
        <v>51</v>
      </c>
      <c r="U41" s="12">
        <v>20</v>
      </c>
      <c r="V41" s="13">
        <v>332.14285714285711</v>
      </c>
      <c r="W41" s="13">
        <f t="shared" si="28"/>
        <v>6642.8571428571422</v>
      </c>
      <c r="X41" s="13">
        <f t="shared" ref="X41:X43" si="30">W41*1.12</f>
        <v>7440</v>
      </c>
      <c r="Y41" s="8"/>
      <c r="Z41" s="8">
        <v>2017</v>
      </c>
      <c r="AA41" s="8"/>
    </row>
    <row r="42" spans="1:27" ht="51" x14ac:dyDescent="0.25">
      <c r="A42" s="8" t="s">
        <v>540</v>
      </c>
      <c r="B42" s="9" t="s">
        <v>31</v>
      </c>
      <c r="C42" s="9" t="s">
        <v>516</v>
      </c>
      <c r="D42" s="9" t="s">
        <v>517</v>
      </c>
      <c r="E42" s="9"/>
      <c r="F42" s="9" t="s">
        <v>518</v>
      </c>
      <c r="G42" s="9"/>
      <c r="H42" s="10" t="s">
        <v>519</v>
      </c>
      <c r="I42" s="9"/>
      <c r="J42" s="8" t="s">
        <v>45</v>
      </c>
      <c r="K42" s="11">
        <v>0</v>
      </c>
      <c r="L42" s="8">
        <v>710000000</v>
      </c>
      <c r="M42" s="8" t="s">
        <v>441</v>
      </c>
      <c r="N42" s="8" t="s">
        <v>465</v>
      </c>
      <c r="O42" s="8" t="s">
        <v>35</v>
      </c>
      <c r="P42" s="8" t="s">
        <v>36</v>
      </c>
      <c r="Q42" s="8" t="s">
        <v>37</v>
      </c>
      <c r="R42" s="8" t="s">
        <v>38</v>
      </c>
      <c r="S42" s="9" t="s">
        <v>50</v>
      </c>
      <c r="T42" s="9" t="s">
        <v>51</v>
      </c>
      <c r="U42" s="12">
        <v>10</v>
      </c>
      <c r="V42" s="13">
        <v>2857.1428571428569</v>
      </c>
      <c r="W42" s="13">
        <f t="shared" si="28"/>
        <v>28571.428571428569</v>
      </c>
      <c r="X42" s="13">
        <f t="shared" si="30"/>
        <v>32000</v>
      </c>
      <c r="Y42" s="8"/>
      <c r="Z42" s="8">
        <v>2017</v>
      </c>
      <c r="AA42" s="8"/>
    </row>
    <row r="43" spans="1:27" ht="25.5" x14ac:dyDescent="0.25">
      <c r="A43" s="8" t="s">
        <v>541</v>
      </c>
      <c r="B43" s="9" t="s">
        <v>31</v>
      </c>
      <c r="C43" s="9" t="s">
        <v>520</v>
      </c>
      <c r="D43" s="9" t="s">
        <v>521</v>
      </c>
      <c r="E43" s="9" t="s">
        <v>522</v>
      </c>
      <c r="F43" s="9" t="s">
        <v>523</v>
      </c>
      <c r="G43" s="9" t="s">
        <v>524</v>
      </c>
      <c r="H43" s="8"/>
      <c r="I43" s="8"/>
      <c r="J43" s="8" t="s">
        <v>45</v>
      </c>
      <c r="K43" s="11">
        <v>0</v>
      </c>
      <c r="L43" s="8">
        <v>710000000</v>
      </c>
      <c r="M43" s="8" t="s">
        <v>441</v>
      </c>
      <c r="N43" s="8" t="s">
        <v>465</v>
      </c>
      <c r="O43" s="8" t="s">
        <v>35</v>
      </c>
      <c r="P43" s="8" t="s">
        <v>36</v>
      </c>
      <c r="Q43" s="8" t="s">
        <v>37</v>
      </c>
      <c r="R43" s="8" t="s">
        <v>38</v>
      </c>
      <c r="S43" s="9" t="s">
        <v>50</v>
      </c>
      <c r="T43" s="9" t="s">
        <v>51</v>
      </c>
      <c r="U43" s="12">
        <v>1</v>
      </c>
      <c r="V43" s="13">
        <v>21259.929600000007</v>
      </c>
      <c r="W43" s="13">
        <f t="shared" si="28"/>
        <v>21259.929600000007</v>
      </c>
      <c r="X43" s="13">
        <f t="shared" si="30"/>
        <v>23811.121152000011</v>
      </c>
      <c r="Y43" s="8"/>
      <c r="Z43" s="8">
        <v>2017</v>
      </c>
      <c r="AA43" s="8"/>
    </row>
    <row r="44" spans="1:27" ht="25.5" x14ac:dyDescent="0.25">
      <c r="A44" s="8" t="s">
        <v>542</v>
      </c>
      <c r="B44" s="9" t="s">
        <v>31</v>
      </c>
      <c r="C44" s="9" t="s">
        <v>327</v>
      </c>
      <c r="D44" s="9" t="s">
        <v>328</v>
      </c>
      <c r="E44" s="9" t="s">
        <v>329</v>
      </c>
      <c r="F44" s="9" t="s">
        <v>102</v>
      </c>
      <c r="G44" s="9" t="s">
        <v>103</v>
      </c>
      <c r="H44" s="9" t="s">
        <v>525</v>
      </c>
      <c r="I44" s="9"/>
      <c r="J44" s="8" t="s">
        <v>45</v>
      </c>
      <c r="K44" s="11">
        <v>0</v>
      </c>
      <c r="L44" s="8">
        <v>710000000</v>
      </c>
      <c r="M44" s="8" t="s">
        <v>441</v>
      </c>
      <c r="N44" s="8" t="s">
        <v>465</v>
      </c>
      <c r="O44" s="8" t="s">
        <v>35</v>
      </c>
      <c r="P44" s="8" t="s">
        <v>36</v>
      </c>
      <c r="Q44" s="8" t="s">
        <v>37</v>
      </c>
      <c r="R44" s="8" t="s">
        <v>38</v>
      </c>
      <c r="S44" s="9" t="s">
        <v>50</v>
      </c>
      <c r="T44" s="9" t="s">
        <v>51</v>
      </c>
      <c r="U44" s="12">
        <v>5</v>
      </c>
      <c r="V44" s="13">
        <v>1102.6785714285713</v>
      </c>
      <c r="W44" s="13">
        <f t="shared" si="28"/>
        <v>5513.3928571428569</v>
      </c>
      <c r="X44" s="13">
        <f t="shared" ref="X44" si="31">W44*1.12</f>
        <v>6175</v>
      </c>
      <c r="Y44" s="8"/>
      <c r="Z44" s="8">
        <v>2017</v>
      </c>
      <c r="AA44" s="8"/>
    </row>
    <row r="45" spans="1:27" ht="25.5" x14ac:dyDescent="0.25">
      <c r="A45" s="8" t="s">
        <v>543</v>
      </c>
      <c r="B45" s="9" t="s">
        <v>31</v>
      </c>
      <c r="C45" s="9" t="s">
        <v>338</v>
      </c>
      <c r="D45" s="9" t="s">
        <v>339</v>
      </c>
      <c r="E45" s="9"/>
      <c r="F45" s="9" t="s">
        <v>340</v>
      </c>
      <c r="G45" s="9"/>
      <c r="H45" s="9"/>
      <c r="I45" s="9"/>
      <c r="J45" s="8" t="s">
        <v>45</v>
      </c>
      <c r="K45" s="11">
        <v>0</v>
      </c>
      <c r="L45" s="8">
        <v>710000000</v>
      </c>
      <c r="M45" s="8" t="s">
        <v>441</v>
      </c>
      <c r="N45" s="8" t="s">
        <v>465</v>
      </c>
      <c r="O45" s="8" t="s">
        <v>35</v>
      </c>
      <c r="P45" s="8" t="s">
        <v>36</v>
      </c>
      <c r="Q45" s="8" t="s">
        <v>37</v>
      </c>
      <c r="R45" s="8" t="s">
        <v>38</v>
      </c>
      <c r="S45" s="9" t="s">
        <v>50</v>
      </c>
      <c r="T45" s="9" t="s">
        <v>51</v>
      </c>
      <c r="U45" s="12">
        <v>30</v>
      </c>
      <c r="V45" s="13">
        <v>2437.4999999999995</v>
      </c>
      <c r="W45" s="13">
        <f t="shared" ref="W45" si="32">U45*V45</f>
        <v>73124.999999999985</v>
      </c>
      <c r="X45" s="13">
        <f t="shared" ref="X45" si="33">W45*1.12</f>
        <v>81899.999999999985</v>
      </c>
      <c r="Y45" s="8"/>
      <c r="Z45" s="8">
        <v>2017</v>
      </c>
      <c r="AA45" s="8"/>
    </row>
    <row r="46" spans="1:27" ht="25.5" x14ac:dyDescent="0.25">
      <c r="A46" s="8" t="s">
        <v>544</v>
      </c>
      <c r="B46" s="9" t="s">
        <v>31</v>
      </c>
      <c r="C46" s="9" t="s">
        <v>312</v>
      </c>
      <c r="D46" s="9" t="s">
        <v>104</v>
      </c>
      <c r="E46" s="9" t="s">
        <v>105</v>
      </c>
      <c r="F46" s="9" t="s">
        <v>106</v>
      </c>
      <c r="G46" s="9" t="s">
        <v>107</v>
      </c>
      <c r="H46" s="8" t="s">
        <v>108</v>
      </c>
      <c r="I46" s="8" t="s">
        <v>109</v>
      </c>
      <c r="J46" s="8" t="s">
        <v>45</v>
      </c>
      <c r="K46" s="11">
        <v>0</v>
      </c>
      <c r="L46" s="8">
        <v>710000000</v>
      </c>
      <c r="M46" s="8" t="s">
        <v>441</v>
      </c>
      <c r="N46" s="8" t="s">
        <v>465</v>
      </c>
      <c r="O46" s="8" t="s">
        <v>35</v>
      </c>
      <c r="P46" s="8" t="s">
        <v>36</v>
      </c>
      <c r="Q46" s="8" t="s">
        <v>37</v>
      </c>
      <c r="R46" s="8" t="s">
        <v>38</v>
      </c>
      <c r="S46" s="9">
        <v>778</v>
      </c>
      <c r="T46" s="9" t="s">
        <v>313</v>
      </c>
      <c r="U46" s="12">
        <v>10</v>
      </c>
      <c r="V46" s="13">
        <v>203.57142857142856</v>
      </c>
      <c r="W46" s="13">
        <f t="shared" ref="W46:W47" si="34">U46*V46</f>
        <v>2035.7142857142856</v>
      </c>
      <c r="X46" s="13">
        <f t="shared" ref="X46:X47" si="35">W46*1.12</f>
        <v>2280</v>
      </c>
      <c r="Y46" s="8"/>
      <c r="Z46" s="8">
        <v>2017</v>
      </c>
      <c r="AA46" s="8"/>
    </row>
    <row r="47" spans="1:27" ht="66.75" customHeight="1" x14ac:dyDescent="0.25">
      <c r="A47" s="8" t="s">
        <v>545</v>
      </c>
      <c r="B47" s="8" t="s">
        <v>31</v>
      </c>
      <c r="C47" s="9" t="s">
        <v>110</v>
      </c>
      <c r="D47" s="9" t="s">
        <v>111</v>
      </c>
      <c r="E47" s="9" t="s">
        <v>111</v>
      </c>
      <c r="F47" s="9" t="s">
        <v>112</v>
      </c>
      <c r="G47" s="9" t="s">
        <v>113</v>
      </c>
      <c r="H47" s="8"/>
      <c r="I47" s="8"/>
      <c r="J47" s="8" t="s">
        <v>45</v>
      </c>
      <c r="K47" s="11">
        <v>0</v>
      </c>
      <c r="L47" s="8">
        <v>710000000</v>
      </c>
      <c r="M47" s="8" t="s">
        <v>441</v>
      </c>
      <c r="N47" s="8" t="s">
        <v>465</v>
      </c>
      <c r="O47" s="8" t="s">
        <v>35</v>
      </c>
      <c r="P47" s="8" t="s">
        <v>36</v>
      </c>
      <c r="Q47" s="8" t="s">
        <v>37</v>
      </c>
      <c r="R47" s="8" t="s">
        <v>38</v>
      </c>
      <c r="S47" s="9" t="s">
        <v>50</v>
      </c>
      <c r="T47" s="9" t="s">
        <v>51</v>
      </c>
      <c r="U47" s="12">
        <v>10</v>
      </c>
      <c r="V47" s="13">
        <v>3410.7142857142853</v>
      </c>
      <c r="W47" s="13">
        <f t="shared" si="34"/>
        <v>34107.142857142855</v>
      </c>
      <c r="X47" s="13">
        <f t="shared" si="35"/>
        <v>38200</v>
      </c>
      <c r="Y47" s="8"/>
      <c r="Z47" s="8">
        <v>2017</v>
      </c>
      <c r="AA47" s="8"/>
    </row>
    <row r="48" spans="1:27" ht="25.5" x14ac:dyDescent="0.25">
      <c r="A48" s="8" t="s">
        <v>546</v>
      </c>
      <c r="B48" s="9" t="s">
        <v>31</v>
      </c>
      <c r="C48" s="9" t="s">
        <v>114</v>
      </c>
      <c r="D48" s="9" t="s">
        <v>115</v>
      </c>
      <c r="E48" s="9" t="s">
        <v>116</v>
      </c>
      <c r="F48" s="9" t="s">
        <v>117</v>
      </c>
      <c r="G48" s="9" t="s">
        <v>118</v>
      </c>
      <c r="H48" s="8"/>
      <c r="I48" s="8"/>
      <c r="J48" s="8" t="s">
        <v>45</v>
      </c>
      <c r="K48" s="11">
        <v>0</v>
      </c>
      <c r="L48" s="8">
        <v>710000000</v>
      </c>
      <c r="M48" s="8" t="s">
        <v>441</v>
      </c>
      <c r="N48" s="8" t="s">
        <v>465</v>
      </c>
      <c r="O48" s="8" t="s">
        <v>35</v>
      </c>
      <c r="P48" s="8" t="s">
        <v>36</v>
      </c>
      <c r="Q48" s="8" t="s">
        <v>37</v>
      </c>
      <c r="R48" s="8" t="s">
        <v>38</v>
      </c>
      <c r="S48" s="9" t="s">
        <v>50</v>
      </c>
      <c r="T48" s="9" t="s">
        <v>51</v>
      </c>
      <c r="U48" s="12">
        <v>100</v>
      </c>
      <c r="V48" s="13">
        <v>40.178571428571423</v>
      </c>
      <c r="W48" s="13">
        <f t="shared" si="6"/>
        <v>4017.8571428571422</v>
      </c>
      <c r="X48" s="13">
        <f t="shared" si="18"/>
        <v>4500</v>
      </c>
      <c r="Y48" s="8"/>
      <c r="Z48" s="8">
        <v>2017</v>
      </c>
      <c r="AA48" s="8"/>
    </row>
    <row r="49" spans="1:27" ht="25.5" x14ac:dyDescent="0.25">
      <c r="A49" s="8" t="s">
        <v>547</v>
      </c>
      <c r="B49" s="9" t="s">
        <v>31</v>
      </c>
      <c r="C49" s="9" t="s">
        <v>119</v>
      </c>
      <c r="D49" s="9" t="s">
        <v>120</v>
      </c>
      <c r="E49" s="9" t="s">
        <v>121</v>
      </c>
      <c r="F49" s="9" t="s">
        <v>122</v>
      </c>
      <c r="G49" s="9" t="s">
        <v>123</v>
      </c>
      <c r="H49" s="8"/>
      <c r="I49" s="8"/>
      <c r="J49" s="8" t="s">
        <v>45</v>
      </c>
      <c r="K49" s="11">
        <v>0</v>
      </c>
      <c r="L49" s="8">
        <v>710000000</v>
      </c>
      <c r="M49" s="8" t="s">
        <v>441</v>
      </c>
      <c r="N49" s="8" t="s">
        <v>465</v>
      </c>
      <c r="O49" s="8" t="s">
        <v>35</v>
      </c>
      <c r="P49" s="8" t="s">
        <v>36</v>
      </c>
      <c r="Q49" s="8" t="s">
        <v>37</v>
      </c>
      <c r="R49" s="8" t="s">
        <v>38</v>
      </c>
      <c r="S49" s="9" t="s">
        <v>50</v>
      </c>
      <c r="T49" s="9" t="s">
        <v>51</v>
      </c>
      <c r="U49" s="12">
        <v>30</v>
      </c>
      <c r="V49" s="13">
        <v>165.17857142857142</v>
      </c>
      <c r="W49" s="13">
        <f t="shared" si="6"/>
        <v>4955.3571428571422</v>
      </c>
      <c r="X49" s="13">
        <f t="shared" si="18"/>
        <v>5550</v>
      </c>
      <c r="Y49" s="8"/>
      <c r="Z49" s="8">
        <v>2017</v>
      </c>
      <c r="AA49" s="8"/>
    </row>
    <row r="50" spans="1:27" ht="25.5" x14ac:dyDescent="0.25">
      <c r="A50" s="8" t="s">
        <v>548</v>
      </c>
      <c r="B50" s="9" t="s">
        <v>31</v>
      </c>
      <c r="C50" s="9" t="s">
        <v>124</v>
      </c>
      <c r="D50" s="9" t="s">
        <v>125</v>
      </c>
      <c r="E50" s="9" t="s">
        <v>125</v>
      </c>
      <c r="F50" s="9" t="s">
        <v>126</v>
      </c>
      <c r="G50" s="9" t="s">
        <v>127</v>
      </c>
      <c r="H50" s="8"/>
      <c r="I50" s="8"/>
      <c r="J50" s="8" t="s">
        <v>45</v>
      </c>
      <c r="K50" s="11">
        <v>0</v>
      </c>
      <c r="L50" s="8">
        <v>710000000</v>
      </c>
      <c r="M50" s="8" t="s">
        <v>441</v>
      </c>
      <c r="N50" s="8" t="s">
        <v>465</v>
      </c>
      <c r="O50" s="8" t="s">
        <v>35</v>
      </c>
      <c r="P50" s="8" t="s">
        <v>36</v>
      </c>
      <c r="Q50" s="8" t="s">
        <v>37</v>
      </c>
      <c r="R50" s="8" t="s">
        <v>38</v>
      </c>
      <c r="S50" s="9" t="s">
        <v>50</v>
      </c>
      <c r="T50" s="9" t="s">
        <v>51</v>
      </c>
      <c r="U50" s="12">
        <v>20</v>
      </c>
      <c r="V50" s="13">
        <v>22.321428571428569</v>
      </c>
      <c r="W50" s="13">
        <f t="shared" si="6"/>
        <v>446.42857142857139</v>
      </c>
      <c r="X50" s="13">
        <f t="shared" si="18"/>
        <v>500</v>
      </c>
      <c r="Y50" s="8"/>
      <c r="Z50" s="8">
        <v>2017</v>
      </c>
      <c r="AA50" s="8"/>
    </row>
    <row r="51" spans="1:27" ht="25.5" x14ac:dyDescent="0.25">
      <c r="A51" s="8" t="s">
        <v>549</v>
      </c>
      <c r="B51" s="9" t="s">
        <v>31</v>
      </c>
      <c r="C51" s="9" t="s">
        <v>128</v>
      </c>
      <c r="D51" s="9" t="s">
        <v>129</v>
      </c>
      <c r="E51" s="9" t="s">
        <v>129</v>
      </c>
      <c r="F51" s="9" t="s">
        <v>130</v>
      </c>
      <c r="G51" s="9" t="s">
        <v>131</v>
      </c>
      <c r="H51" s="8"/>
      <c r="I51" s="8"/>
      <c r="J51" s="8" t="s">
        <v>45</v>
      </c>
      <c r="K51" s="11">
        <v>0</v>
      </c>
      <c r="L51" s="8">
        <v>710000000</v>
      </c>
      <c r="M51" s="8" t="s">
        <v>441</v>
      </c>
      <c r="N51" s="8" t="s">
        <v>465</v>
      </c>
      <c r="O51" s="8" t="s">
        <v>35</v>
      </c>
      <c r="P51" s="8" t="s">
        <v>36</v>
      </c>
      <c r="Q51" s="8" t="s">
        <v>37</v>
      </c>
      <c r="R51" s="8" t="s">
        <v>38</v>
      </c>
      <c r="S51" s="9" t="s">
        <v>50</v>
      </c>
      <c r="T51" s="9" t="s">
        <v>51</v>
      </c>
      <c r="U51" s="12">
        <v>10</v>
      </c>
      <c r="V51" s="13">
        <v>118.74999999999999</v>
      </c>
      <c r="W51" s="13">
        <f t="shared" si="6"/>
        <v>1187.4999999999998</v>
      </c>
      <c r="X51" s="13">
        <f t="shared" si="18"/>
        <v>1329.9999999999998</v>
      </c>
      <c r="Y51" s="8"/>
      <c r="Z51" s="8">
        <v>2017</v>
      </c>
      <c r="AA51" s="8"/>
    </row>
    <row r="52" spans="1:27" ht="25.5" x14ac:dyDescent="0.25">
      <c r="A52" s="8" t="s">
        <v>550</v>
      </c>
      <c r="B52" s="9" t="s">
        <v>31</v>
      </c>
      <c r="C52" s="9" t="s">
        <v>132</v>
      </c>
      <c r="D52" s="9" t="s">
        <v>133</v>
      </c>
      <c r="E52" s="9" t="s">
        <v>134</v>
      </c>
      <c r="F52" s="9" t="s">
        <v>135</v>
      </c>
      <c r="G52" s="9" t="s">
        <v>136</v>
      </c>
      <c r="H52" s="8"/>
      <c r="I52" s="8"/>
      <c r="J52" s="8" t="s">
        <v>45</v>
      </c>
      <c r="K52" s="11">
        <v>0</v>
      </c>
      <c r="L52" s="8">
        <v>710000000</v>
      </c>
      <c r="M52" s="8" t="s">
        <v>441</v>
      </c>
      <c r="N52" s="8" t="s">
        <v>465</v>
      </c>
      <c r="O52" s="8" t="s">
        <v>35</v>
      </c>
      <c r="P52" s="8" t="s">
        <v>36</v>
      </c>
      <c r="Q52" s="8" t="s">
        <v>37</v>
      </c>
      <c r="R52" s="8" t="s">
        <v>38</v>
      </c>
      <c r="S52" s="9" t="s">
        <v>50</v>
      </c>
      <c r="T52" s="9" t="s">
        <v>51</v>
      </c>
      <c r="U52" s="12">
        <v>10</v>
      </c>
      <c r="V52" s="13">
        <v>80.357142857142847</v>
      </c>
      <c r="W52" s="13">
        <f t="shared" si="6"/>
        <v>803.57142857142844</v>
      </c>
      <c r="X52" s="13">
        <f t="shared" ref="X52" si="36">W52*1.12</f>
        <v>899.99999999999989</v>
      </c>
      <c r="Y52" s="8"/>
      <c r="Z52" s="8">
        <v>2017</v>
      </c>
      <c r="AA52" s="8"/>
    </row>
    <row r="53" spans="1:27" ht="25.5" x14ac:dyDescent="0.25">
      <c r="A53" s="8" t="s">
        <v>551</v>
      </c>
      <c r="B53" s="9" t="s">
        <v>31</v>
      </c>
      <c r="C53" s="9" t="s">
        <v>137</v>
      </c>
      <c r="D53" s="9" t="s">
        <v>138</v>
      </c>
      <c r="E53" s="9" t="s">
        <v>139</v>
      </c>
      <c r="F53" s="9" t="s">
        <v>140</v>
      </c>
      <c r="G53" s="9" t="s">
        <v>141</v>
      </c>
      <c r="H53" s="8"/>
      <c r="I53" s="8"/>
      <c r="J53" s="8" t="s">
        <v>45</v>
      </c>
      <c r="K53" s="11">
        <v>0</v>
      </c>
      <c r="L53" s="8">
        <v>710000000</v>
      </c>
      <c r="M53" s="8" t="s">
        <v>441</v>
      </c>
      <c r="N53" s="8" t="s">
        <v>465</v>
      </c>
      <c r="O53" s="8" t="s">
        <v>35</v>
      </c>
      <c r="P53" s="8" t="s">
        <v>36</v>
      </c>
      <c r="Q53" s="8" t="s">
        <v>37</v>
      </c>
      <c r="R53" s="8" t="s">
        <v>38</v>
      </c>
      <c r="S53" s="9" t="s">
        <v>50</v>
      </c>
      <c r="T53" s="9" t="s">
        <v>51</v>
      </c>
      <c r="U53" s="12">
        <v>10</v>
      </c>
      <c r="V53" s="13">
        <v>58.035714285714278</v>
      </c>
      <c r="W53" s="13">
        <f t="shared" si="6"/>
        <v>580.35714285714278</v>
      </c>
      <c r="X53" s="13">
        <f t="shared" si="18"/>
        <v>650</v>
      </c>
      <c r="Y53" s="8"/>
      <c r="Z53" s="8">
        <v>2017</v>
      </c>
      <c r="AA53" s="8"/>
    </row>
    <row r="54" spans="1:27" ht="25.5" x14ac:dyDescent="0.25">
      <c r="A54" s="8" t="s">
        <v>552</v>
      </c>
      <c r="B54" s="9" t="s">
        <v>31</v>
      </c>
      <c r="C54" s="9" t="s">
        <v>142</v>
      </c>
      <c r="D54" s="9" t="s">
        <v>143</v>
      </c>
      <c r="E54" s="9" t="s">
        <v>143</v>
      </c>
      <c r="F54" s="9" t="s">
        <v>144</v>
      </c>
      <c r="G54" s="9" t="s">
        <v>145</v>
      </c>
      <c r="H54" s="8"/>
      <c r="I54" s="8"/>
      <c r="J54" s="8" t="s">
        <v>45</v>
      </c>
      <c r="K54" s="11">
        <v>0</v>
      </c>
      <c r="L54" s="8">
        <v>710000000</v>
      </c>
      <c r="M54" s="8" t="s">
        <v>441</v>
      </c>
      <c r="N54" s="8" t="s">
        <v>465</v>
      </c>
      <c r="O54" s="8" t="s">
        <v>35</v>
      </c>
      <c r="P54" s="8" t="s">
        <v>36</v>
      </c>
      <c r="Q54" s="8" t="s">
        <v>37</v>
      </c>
      <c r="R54" s="8" t="s">
        <v>38</v>
      </c>
      <c r="S54" s="9" t="s">
        <v>50</v>
      </c>
      <c r="T54" s="9" t="s">
        <v>51</v>
      </c>
      <c r="U54" s="12">
        <v>15</v>
      </c>
      <c r="V54" s="13">
        <v>558.03571428571422</v>
      </c>
      <c r="W54" s="13">
        <f t="shared" si="6"/>
        <v>8370.5357142857138</v>
      </c>
      <c r="X54" s="13">
        <f t="shared" ref="X54" si="37">W54*1.12</f>
        <v>9375</v>
      </c>
      <c r="Y54" s="8"/>
      <c r="Z54" s="8">
        <v>2017</v>
      </c>
      <c r="AA54" s="8"/>
    </row>
    <row r="55" spans="1:27" ht="25.5" x14ac:dyDescent="0.25">
      <c r="A55" s="8" t="s">
        <v>553</v>
      </c>
      <c r="B55" s="9" t="s">
        <v>31</v>
      </c>
      <c r="C55" s="9" t="s">
        <v>314</v>
      </c>
      <c r="D55" s="9" t="s">
        <v>143</v>
      </c>
      <c r="E55" s="9" t="s">
        <v>143</v>
      </c>
      <c r="F55" s="9" t="s">
        <v>315</v>
      </c>
      <c r="G55" s="9" t="s">
        <v>145</v>
      </c>
      <c r="H55" s="8"/>
      <c r="I55" s="8"/>
      <c r="J55" s="8" t="s">
        <v>45</v>
      </c>
      <c r="K55" s="11">
        <v>0</v>
      </c>
      <c r="L55" s="8">
        <v>710000000</v>
      </c>
      <c r="M55" s="8" t="s">
        <v>441</v>
      </c>
      <c r="N55" s="8" t="s">
        <v>465</v>
      </c>
      <c r="O55" s="8" t="s">
        <v>35</v>
      </c>
      <c r="P55" s="8" t="s">
        <v>36</v>
      </c>
      <c r="Q55" s="8" t="s">
        <v>37</v>
      </c>
      <c r="R55" s="8" t="s">
        <v>38</v>
      </c>
      <c r="S55" s="9" t="s">
        <v>50</v>
      </c>
      <c r="T55" s="9" t="s">
        <v>51</v>
      </c>
      <c r="U55" s="12">
        <v>15</v>
      </c>
      <c r="V55" s="13">
        <v>558.03571428571422</v>
      </c>
      <c r="W55" s="13">
        <f t="shared" ref="W55:W62" si="38">U55*V55</f>
        <v>8370.5357142857138</v>
      </c>
      <c r="X55" s="13">
        <f t="shared" ref="X55:X56" si="39">W55*1.12</f>
        <v>9375</v>
      </c>
      <c r="Y55" s="8"/>
      <c r="Z55" s="8">
        <v>2017</v>
      </c>
      <c r="AA55" s="8"/>
    </row>
    <row r="56" spans="1:27" ht="25.5" x14ac:dyDescent="0.25">
      <c r="A56" s="8" t="s">
        <v>554</v>
      </c>
      <c r="B56" s="9" t="s">
        <v>31</v>
      </c>
      <c r="C56" s="9" t="s">
        <v>146</v>
      </c>
      <c r="D56" s="9" t="s">
        <v>147</v>
      </c>
      <c r="E56" s="9" t="s">
        <v>147</v>
      </c>
      <c r="F56" s="9" t="s">
        <v>148</v>
      </c>
      <c r="G56" s="9" t="s">
        <v>149</v>
      </c>
      <c r="H56" s="8"/>
      <c r="I56" s="8"/>
      <c r="J56" s="8" t="s">
        <v>45</v>
      </c>
      <c r="K56" s="11">
        <v>0</v>
      </c>
      <c r="L56" s="8">
        <v>710000000</v>
      </c>
      <c r="M56" s="8" t="s">
        <v>441</v>
      </c>
      <c r="N56" s="8" t="s">
        <v>465</v>
      </c>
      <c r="O56" s="8" t="s">
        <v>35</v>
      </c>
      <c r="P56" s="8" t="s">
        <v>36</v>
      </c>
      <c r="Q56" s="8" t="s">
        <v>37</v>
      </c>
      <c r="R56" s="8" t="s">
        <v>38</v>
      </c>
      <c r="S56" s="9" t="s">
        <v>100</v>
      </c>
      <c r="T56" s="9" t="s">
        <v>101</v>
      </c>
      <c r="U56" s="12">
        <v>20</v>
      </c>
      <c r="V56" s="13">
        <v>589.28571428571422</v>
      </c>
      <c r="W56" s="13">
        <f t="shared" si="38"/>
        <v>11785.714285714284</v>
      </c>
      <c r="X56" s="13">
        <f t="shared" si="39"/>
        <v>13200</v>
      </c>
      <c r="Y56" s="8"/>
      <c r="Z56" s="8">
        <v>2017</v>
      </c>
      <c r="AA56" s="8"/>
    </row>
    <row r="57" spans="1:27" ht="25.5" x14ac:dyDescent="0.25">
      <c r="A57" s="8" t="s">
        <v>555</v>
      </c>
      <c r="B57" s="9" t="s">
        <v>31</v>
      </c>
      <c r="C57" s="9" t="s">
        <v>150</v>
      </c>
      <c r="D57" s="9" t="s">
        <v>151</v>
      </c>
      <c r="E57" s="9" t="s">
        <v>152</v>
      </c>
      <c r="F57" s="9" t="s">
        <v>153</v>
      </c>
      <c r="G57" s="9" t="s">
        <v>154</v>
      </c>
      <c r="H57" s="8"/>
      <c r="I57" s="8"/>
      <c r="J57" s="8" t="s">
        <v>45</v>
      </c>
      <c r="K57" s="11">
        <v>0</v>
      </c>
      <c r="L57" s="8">
        <v>710000000</v>
      </c>
      <c r="M57" s="8" t="s">
        <v>441</v>
      </c>
      <c r="N57" s="8" t="s">
        <v>465</v>
      </c>
      <c r="O57" s="8" t="s">
        <v>35</v>
      </c>
      <c r="P57" s="8" t="s">
        <v>36</v>
      </c>
      <c r="Q57" s="8" t="s">
        <v>37</v>
      </c>
      <c r="R57" s="8" t="s">
        <v>38</v>
      </c>
      <c r="S57" s="9" t="s">
        <v>68</v>
      </c>
      <c r="T57" s="9" t="s">
        <v>69</v>
      </c>
      <c r="U57" s="12">
        <v>3</v>
      </c>
      <c r="V57" s="13">
        <v>29531.249999999996</v>
      </c>
      <c r="W57" s="13">
        <f t="shared" si="38"/>
        <v>88593.749999999985</v>
      </c>
      <c r="X57" s="13">
        <f t="shared" si="18"/>
        <v>99225</v>
      </c>
      <c r="Y57" s="8"/>
      <c r="Z57" s="8">
        <v>2017</v>
      </c>
      <c r="AA57" s="8"/>
    </row>
    <row r="58" spans="1:27" ht="25.5" x14ac:dyDescent="0.25">
      <c r="A58" s="8" t="s">
        <v>556</v>
      </c>
      <c r="B58" s="9" t="s">
        <v>31</v>
      </c>
      <c r="C58" s="9" t="s">
        <v>155</v>
      </c>
      <c r="D58" s="9" t="s">
        <v>156</v>
      </c>
      <c r="E58" s="9" t="s">
        <v>157</v>
      </c>
      <c r="F58" s="9" t="s">
        <v>158</v>
      </c>
      <c r="G58" s="9" t="s">
        <v>159</v>
      </c>
      <c r="H58" s="8"/>
      <c r="I58" s="8"/>
      <c r="J58" s="8" t="s">
        <v>45</v>
      </c>
      <c r="K58" s="11">
        <v>0</v>
      </c>
      <c r="L58" s="8">
        <v>710000000</v>
      </c>
      <c r="M58" s="8" t="s">
        <v>441</v>
      </c>
      <c r="N58" s="8" t="s">
        <v>465</v>
      </c>
      <c r="O58" s="8" t="s">
        <v>35</v>
      </c>
      <c r="P58" s="8" t="s">
        <v>36</v>
      </c>
      <c r="Q58" s="8" t="s">
        <v>37</v>
      </c>
      <c r="R58" s="8" t="s">
        <v>38</v>
      </c>
      <c r="S58" s="9" t="s">
        <v>50</v>
      </c>
      <c r="T58" s="9" t="s">
        <v>51</v>
      </c>
      <c r="U58" s="12">
        <v>10</v>
      </c>
      <c r="V58" s="13">
        <v>339.28571428571428</v>
      </c>
      <c r="W58" s="13">
        <f t="shared" si="38"/>
        <v>3392.8571428571427</v>
      </c>
      <c r="X58" s="13">
        <f t="shared" si="18"/>
        <v>3800</v>
      </c>
      <c r="Y58" s="8"/>
      <c r="Z58" s="8">
        <v>2017</v>
      </c>
      <c r="AA58" s="8"/>
    </row>
    <row r="59" spans="1:27" ht="25.5" x14ac:dyDescent="0.25">
      <c r="A59" s="8" t="s">
        <v>557</v>
      </c>
      <c r="B59" s="9" t="s">
        <v>31</v>
      </c>
      <c r="C59" s="9" t="s">
        <v>160</v>
      </c>
      <c r="D59" s="9" t="s">
        <v>161</v>
      </c>
      <c r="E59" s="9" t="s">
        <v>162</v>
      </c>
      <c r="F59" s="9" t="s">
        <v>163</v>
      </c>
      <c r="G59" s="9" t="s">
        <v>164</v>
      </c>
      <c r="H59" s="8"/>
      <c r="I59" s="8"/>
      <c r="J59" s="8" t="s">
        <v>45</v>
      </c>
      <c r="K59" s="11">
        <v>0</v>
      </c>
      <c r="L59" s="8">
        <v>710000000</v>
      </c>
      <c r="M59" s="8" t="s">
        <v>441</v>
      </c>
      <c r="N59" s="8" t="s">
        <v>465</v>
      </c>
      <c r="O59" s="8" t="s">
        <v>35</v>
      </c>
      <c r="P59" s="8" t="s">
        <v>36</v>
      </c>
      <c r="Q59" s="8" t="s">
        <v>37</v>
      </c>
      <c r="R59" s="8" t="s">
        <v>38</v>
      </c>
      <c r="S59" s="9" t="s">
        <v>50</v>
      </c>
      <c r="T59" s="9" t="s">
        <v>51</v>
      </c>
      <c r="U59" s="12">
        <v>15</v>
      </c>
      <c r="V59" s="13">
        <v>357.14285714285711</v>
      </c>
      <c r="W59" s="13">
        <f t="shared" si="38"/>
        <v>5357.1428571428569</v>
      </c>
      <c r="X59" s="13">
        <f t="shared" si="18"/>
        <v>6000</v>
      </c>
      <c r="Y59" s="8"/>
      <c r="Z59" s="8">
        <v>2017</v>
      </c>
      <c r="AA59" s="8"/>
    </row>
    <row r="60" spans="1:27" ht="60.75" customHeight="1" x14ac:dyDescent="0.25">
      <c r="A60" s="8" t="s">
        <v>558</v>
      </c>
      <c r="B60" s="9" t="s">
        <v>31</v>
      </c>
      <c r="C60" s="9" t="s">
        <v>165</v>
      </c>
      <c r="D60" s="9" t="s">
        <v>166</v>
      </c>
      <c r="E60" s="9" t="s">
        <v>166</v>
      </c>
      <c r="F60" s="9" t="s">
        <v>167</v>
      </c>
      <c r="G60" s="9" t="s">
        <v>168</v>
      </c>
      <c r="H60" s="8" t="s">
        <v>169</v>
      </c>
      <c r="I60" s="8" t="s">
        <v>170</v>
      </c>
      <c r="J60" s="8" t="s">
        <v>45</v>
      </c>
      <c r="K60" s="11">
        <v>0</v>
      </c>
      <c r="L60" s="8">
        <v>710000000</v>
      </c>
      <c r="M60" s="8" t="s">
        <v>441</v>
      </c>
      <c r="N60" s="8" t="s">
        <v>465</v>
      </c>
      <c r="O60" s="8" t="s">
        <v>35</v>
      </c>
      <c r="P60" s="8" t="s">
        <v>36</v>
      </c>
      <c r="Q60" s="8" t="s">
        <v>37</v>
      </c>
      <c r="R60" s="8" t="s">
        <v>38</v>
      </c>
      <c r="S60" s="9" t="s">
        <v>50</v>
      </c>
      <c r="T60" s="9" t="s">
        <v>51</v>
      </c>
      <c r="U60" s="12">
        <v>15</v>
      </c>
      <c r="V60" s="13">
        <v>2691.9642857142853</v>
      </c>
      <c r="W60" s="13">
        <f t="shared" si="38"/>
        <v>40379.464285714283</v>
      </c>
      <c r="X60" s="13">
        <f>W60*1.12</f>
        <v>45225</v>
      </c>
      <c r="Y60" s="8"/>
      <c r="Z60" s="8">
        <v>2017</v>
      </c>
      <c r="AA60" s="8"/>
    </row>
    <row r="61" spans="1:27" ht="25.5" x14ac:dyDescent="0.25">
      <c r="A61" s="8" t="s">
        <v>559</v>
      </c>
      <c r="B61" s="9" t="s">
        <v>31</v>
      </c>
      <c r="C61" s="9" t="s">
        <v>171</v>
      </c>
      <c r="D61" s="9" t="s">
        <v>172</v>
      </c>
      <c r="E61" s="9" t="s">
        <v>172</v>
      </c>
      <c r="F61" s="9" t="s">
        <v>173</v>
      </c>
      <c r="G61" s="9" t="s">
        <v>174</v>
      </c>
      <c r="H61" s="10" t="s">
        <v>175</v>
      </c>
      <c r="I61" s="10" t="s">
        <v>176</v>
      </c>
      <c r="J61" s="8" t="s">
        <v>45</v>
      </c>
      <c r="K61" s="11">
        <v>0</v>
      </c>
      <c r="L61" s="8">
        <v>710000000</v>
      </c>
      <c r="M61" s="8" t="s">
        <v>441</v>
      </c>
      <c r="N61" s="8" t="s">
        <v>465</v>
      </c>
      <c r="O61" s="8" t="s">
        <v>35</v>
      </c>
      <c r="P61" s="8" t="s">
        <v>36</v>
      </c>
      <c r="Q61" s="8" t="s">
        <v>37</v>
      </c>
      <c r="R61" s="8" t="s">
        <v>38</v>
      </c>
      <c r="S61" s="9" t="s">
        <v>50</v>
      </c>
      <c r="T61" s="9" t="s">
        <v>51</v>
      </c>
      <c r="U61" s="12">
        <v>90</v>
      </c>
      <c r="V61" s="13">
        <v>482.14285714285711</v>
      </c>
      <c r="W61" s="13">
        <f t="shared" si="38"/>
        <v>43392.857142857138</v>
      </c>
      <c r="X61" s="13">
        <f>W61*1.12</f>
        <v>48600</v>
      </c>
      <c r="Y61" s="8"/>
      <c r="Z61" s="8">
        <v>2017</v>
      </c>
      <c r="AA61" s="8"/>
    </row>
    <row r="62" spans="1:27" ht="25.5" x14ac:dyDescent="0.25">
      <c r="A62" s="8" t="s">
        <v>560</v>
      </c>
      <c r="B62" s="9" t="s">
        <v>31</v>
      </c>
      <c r="C62" s="9" t="s">
        <v>177</v>
      </c>
      <c r="D62" s="9" t="s">
        <v>172</v>
      </c>
      <c r="E62" s="9" t="s">
        <v>172</v>
      </c>
      <c r="F62" s="9" t="s">
        <v>178</v>
      </c>
      <c r="G62" s="9" t="s">
        <v>179</v>
      </c>
      <c r="H62" s="8"/>
      <c r="I62" s="8"/>
      <c r="J62" s="8" t="s">
        <v>45</v>
      </c>
      <c r="K62" s="11">
        <v>0</v>
      </c>
      <c r="L62" s="8">
        <v>710000000</v>
      </c>
      <c r="M62" s="8" t="s">
        <v>441</v>
      </c>
      <c r="N62" s="8" t="s">
        <v>465</v>
      </c>
      <c r="O62" s="8" t="s">
        <v>35</v>
      </c>
      <c r="P62" s="8" t="s">
        <v>36</v>
      </c>
      <c r="Q62" s="8" t="s">
        <v>37</v>
      </c>
      <c r="R62" s="8" t="s">
        <v>38</v>
      </c>
      <c r="S62" s="9" t="s">
        <v>50</v>
      </c>
      <c r="T62" s="9" t="s">
        <v>51</v>
      </c>
      <c r="U62" s="12">
        <v>30</v>
      </c>
      <c r="V62" s="13">
        <v>308.92857142857139</v>
      </c>
      <c r="W62" s="13">
        <f t="shared" si="38"/>
        <v>9267.8571428571413</v>
      </c>
      <c r="X62" s="13">
        <f t="shared" si="18"/>
        <v>10380</v>
      </c>
      <c r="Y62" s="8"/>
      <c r="Z62" s="8">
        <v>2017</v>
      </c>
      <c r="AA62" s="8"/>
    </row>
    <row r="63" spans="1:27" ht="25.5" x14ac:dyDescent="0.25">
      <c r="A63" s="8" t="s">
        <v>561</v>
      </c>
      <c r="B63" s="9" t="s">
        <v>31</v>
      </c>
      <c r="C63" s="9" t="s">
        <v>316</v>
      </c>
      <c r="D63" s="9" t="s">
        <v>172</v>
      </c>
      <c r="E63" s="9" t="s">
        <v>172</v>
      </c>
      <c r="F63" s="9" t="s">
        <v>317</v>
      </c>
      <c r="G63" s="9" t="s">
        <v>318</v>
      </c>
      <c r="H63" s="8"/>
      <c r="I63" s="8"/>
      <c r="J63" s="8" t="s">
        <v>45</v>
      </c>
      <c r="K63" s="11">
        <v>0</v>
      </c>
      <c r="L63" s="8">
        <v>710000000</v>
      </c>
      <c r="M63" s="8" t="s">
        <v>441</v>
      </c>
      <c r="N63" s="8" t="s">
        <v>465</v>
      </c>
      <c r="O63" s="8" t="s">
        <v>35</v>
      </c>
      <c r="P63" s="8" t="s">
        <v>36</v>
      </c>
      <c r="Q63" s="8" t="s">
        <v>37</v>
      </c>
      <c r="R63" s="8" t="s">
        <v>38</v>
      </c>
      <c r="S63" s="9" t="s">
        <v>50</v>
      </c>
      <c r="T63" s="9" t="s">
        <v>51</v>
      </c>
      <c r="U63" s="12">
        <v>30</v>
      </c>
      <c r="V63" s="13">
        <v>335.71428571428567</v>
      </c>
      <c r="W63" s="13">
        <f t="shared" ref="W63:W64" si="40">U63*V63</f>
        <v>10071.428571428571</v>
      </c>
      <c r="X63" s="13">
        <f t="shared" si="18"/>
        <v>11280</v>
      </c>
      <c r="Y63" s="8"/>
      <c r="Z63" s="8">
        <v>2017</v>
      </c>
      <c r="AA63" s="8"/>
    </row>
    <row r="64" spans="1:27" ht="25.5" x14ac:dyDescent="0.25">
      <c r="A64" s="8" t="s">
        <v>562</v>
      </c>
      <c r="B64" s="9" t="s">
        <v>31</v>
      </c>
      <c r="C64" s="9" t="s">
        <v>180</v>
      </c>
      <c r="D64" s="9" t="s">
        <v>172</v>
      </c>
      <c r="E64" s="9" t="s">
        <v>172</v>
      </c>
      <c r="F64" s="9" t="s">
        <v>181</v>
      </c>
      <c r="G64" s="9" t="s">
        <v>182</v>
      </c>
      <c r="H64" s="8" t="s">
        <v>183</v>
      </c>
      <c r="I64" s="8" t="s">
        <v>184</v>
      </c>
      <c r="J64" s="8" t="s">
        <v>45</v>
      </c>
      <c r="K64" s="11">
        <v>0</v>
      </c>
      <c r="L64" s="8">
        <v>710000000</v>
      </c>
      <c r="M64" s="8" t="s">
        <v>441</v>
      </c>
      <c r="N64" s="8" t="s">
        <v>465</v>
      </c>
      <c r="O64" s="8" t="s">
        <v>35</v>
      </c>
      <c r="P64" s="8" t="s">
        <v>36</v>
      </c>
      <c r="Q64" s="8" t="s">
        <v>37</v>
      </c>
      <c r="R64" s="8" t="s">
        <v>38</v>
      </c>
      <c r="S64" s="9" t="s">
        <v>50</v>
      </c>
      <c r="T64" s="9" t="s">
        <v>51</v>
      </c>
      <c r="U64" s="12">
        <v>5</v>
      </c>
      <c r="V64" s="13">
        <v>1071.4285714285713</v>
      </c>
      <c r="W64" s="13">
        <f t="shared" si="40"/>
        <v>5357.1428571428569</v>
      </c>
      <c r="X64" s="13">
        <f t="shared" ref="X64" si="41">W64*1.12</f>
        <v>6000</v>
      </c>
      <c r="Y64" s="8"/>
      <c r="Z64" s="8">
        <v>2017</v>
      </c>
      <c r="AA64" s="8"/>
    </row>
    <row r="65" spans="1:27" ht="25.5" x14ac:dyDescent="0.25">
      <c r="A65" s="8" t="s">
        <v>563</v>
      </c>
      <c r="B65" s="9" t="s">
        <v>31</v>
      </c>
      <c r="C65" s="9" t="s">
        <v>185</v>
      </c>
      <c r="D65" s="9" t="s">
        <v>186</v>
      </c>
      <c r="E65" s="9" t="s">
        <v>187</v>
      </c>
      <c r="F65" s="9" t="s">
        <v>188</v>
      </c>
      <c r="G65" s="9" t="s">
        <v>189</v>
      </c>
      <c r="H65" s="8"/>
      <c r="I65" s="8"/>
      <c r="J65" s="8" t="s">
        <v>45</v>
      </c>
      <c r="K65" s="11">
        <v>0</v>
      </c>
      <c r="L65" s="8">
        <v>710000000</v>
      </c>
      <c r="M65" s="8" t="s">
        <v>441</v>
      </c>
      <c r="N65" s="8" t="s">
        <v>465</v>
      </c>
      <c r="O65" s="8" t="s">
        <v>35</v>
      </c>
      <c r="P65" s="8" t="s">
        <v>36</v>
      </c>
      <c r="Q65" s="8" t="s">
        <v>37</v>
      </c>
      <c r="R65" s="8" t="s">
        <v>38</v>
      </c>
      <c r="S65" s="9" t="s">
        <v>50</v>
      </c>
      <c r="T65" s="9" t="s">
        <v>51</v>
      </c>
      <c r="U65" s="12">
        <v>15</v>
      </c>
      <c r="V65" s="13">
        <v>1687.4999999999998</v>
      </c>
      <c r="W65" s="13">
        <f t="shared" si="6"/>
        <v>25312.499999999996</v>
      </c>
      <c r="X65" s="13">
        <f t="shared" si="18"/>
        <v>28350</v>
      </c>
      <c r="Y65" s="8"/>
      <c r="Z65" s="8">
        <v>2017</v>
      </c>
      <c r="AA65" s="8"/>
    </row>
    <row r="66" spans="1:27" ht="25.5" x14ac:dyDescent="0.25">
      <c r="A66" s="8" t="s">
        <v>564</v>
      </c>
      <c r="B66" s="9" t="s">
        <v>31</v>
      </c>
      <c r="C66" s="9" t="s">
        <v>190</v>
      </c>
      <c r="D66" s="9" t="s">
        <v>191</v>
      </c>
      <c r="E66" s="9" t="s">
        <v>192</v>
      </c>
      <c r="F66" s="9" t="s">
        <v>193</v>
      </c>
      <c r="G66" s="9" t="s">
        <v>194</v>
      </c>
      <c r="H66" s="8"/>
      <c r="I66" s="8"/>
      <c r="J66" s="8" t="s">
        <v>45</v>
      </c>
      <c r="K66" s="11">
        <v>0</v>
      </c>
      <c r="L66" s="8">
        <v>710000000</v>
      </c>
      <c r="M66" s="8" t="s">
        <v>441</v>
      </c>
      <c r="N66" s="8" t="s">
        <v>465</v>
      </c>
      <c r="O66" s="8" t="s">
        <v>35</v>
      </c>
      <c r="P66" s="8" t="s">
        <v>36</v>
      </c>
      <c r="Q66" s="8" t="s">
        <v>37</v>
      </c>
      <c r="R66" s="8" t="s">
        <v>38</v>
      </c>
      <c r="S66" s="9" t="s">
        <v>50</v>
      </c>
      <c r="T66" s="9" t="s">
        <v>51</v>
      </c>
      <c r="U66" s="12">
        <v>150</v>
      </c>
      <c r="V66" s="13">
        <v>25.892857142857139</v>
      </c>
      <c r="W66" s="13">
        <f t="shared" si="6"/>
        <v>3883.9285714285706</v>
      </c>
      <c r="X66" s="13">
        <f t="shared" si="18"/>
        <v>4349.9999999999991</v>
      </c>
      <c r="Y66" s="8"/>
      <c r="Z66" s="8">
        <v>2017</v>
      </c>
      <c r="AA66" s="8"/>
    </row>
    <row r="67" spans="1:27" ht="25.5" x14ac:dyDescent="0.25">
      <c r="A67" s="8" t="s">
        <v>565</v>
      </c>
      <c r="B67" s="9" t="s">
        <v>31</v>
      </c>
      <c r="C67" s="9" t="s">
        <v>195</v>
      </c>
      <c r="D67" s="9" t="s">
        <v>191</v>
      </c>
      <c r="E67" s="9" t="s">
        <v>192</v>
      </c>
      <c r="F67" s="9" t="s">
        <v>196</v>
      </c>
      <c r="G67" s="9" t="s">
        <v>197</v>
      </c>
      <c r="H67" s="8"/>
      <c r="I67" s="8"/>
      <c r="J67" s="8" t="s">
        <v>45</v>
      </c>
      <c r="K67" s="11">
        <v>0</v>
      </c>
      <c r="L67" s="8">
        <v>710000000</v>
      </c>
      <c r="M67" s="8" t="s">
        <v>441</v>
      </c>
      <c r="N67" s="8" t="s">
        <v>465</v>
      </c>
      <c r="O67" s="8" t="s">
        <v>35</v>
      </c>
      <c r="P67" s="8" t="s">
        <v>36</v>
      </c>
      <c r="Q67" s="8" t="s">
        <v>37</v>
      </c>
      <c r="R67" s="8" t="s">
        <v>38</v>
      </c>
      <c r="S67" s="9" t="s">
        <v>50</v>
      </c>
      <c r="T67" s="9" t="s">
        <v>51</v>
      </c>
      <c r="U67" s="12">
        <v>30</v>
      </c>
      <c r="V67" s="13">
        <v>98.214285714285708</v>
      </c>
      <c r="W67" s="13">
        <f t="shared" si="6"/>
        <v>2946.4285714285711</v>
      </c>
      <c r="X67" s="13">
        <f t="shared" ref="X67" si="42">W67*1.12</f>
        <v>3300</v>
      </c>
      <c r="Y67" s="8"/>
      <c r="Z67" s="8">
        <v>2017</v>
      </c>
      <c r="AA67" s="8"/>
    </row>
    <row r="68" spans="1:27" ht="38.25" x14ac:dyDescent="0.25">
      <c r="A68" s="8" t="s">
        <v>566</v>
      </c>
      <c r="B68" s="9" t="s">
        <v>31</v>
      </c>
      <c r="C68" s="9" t="s">
        <v>526</v>
      </c>
      <c r="D68" s="9" t="s">
        <v>527</v>
      </c>
      <c r="E68" s="9"/>
      <c r="F68" s="9" t="s">
        <v>528</v>
      </c>
      <c r="G68" s="9"/>
      <c r="H68" s="10" t="s">
        <v>529</v>
      </c>
      <c r="I68" s="9" t="s">
        <v>286</v>
      </c>
      <c r="J68" s="8" t="s">
        <v>45</v>
      </c>
      <c r="K68" s="11">
        <v>0</v>
      </c>
      <c r="L68" s="8">
        <v>710000000</v>
      </c>
      <c r="M68" s="8" t="s">
        <v>441</v>
      </c>
      <c r="N68" s="8" t="s">
        <v>465</v>
      </c>
      <c r="O68" s="8" t="s">
        <v>35</v>
      </c>
      <c r="P68" s="8" t="s">
        <v>36</v>
      </c>
      <c r="Q68" s="8" t="s">
        <v>37</v>
      </c>
      <c r="R68" s="8" t="s">
        <v>38</v>
      </c>
      <c r="S68" s="9" t="s">
        <v>50</v>
      </c>
      <c r="T68" s="9" t="s">
        <v>51</v>
      </c>
      <c r="U68" s="12">
        <v>30</v>
      </c>
      <c r="V68" s="13">
        <v>36.607142857142854</v>
      </c>
      <c r="W68" s="13">
        <f t="shared" si="6"/>
        <v>1098.2142857142856</v>
      </c>
      <c r="X68" s="13">
        <f t="shared" si="18"/>
        <v>1230</v>
      </c>
      <c r="Y68" s="8"/>
      <c r="Z68" s="8">
        <v>2017</v>
      </c>
      <c r="AA68" s="8"/>
    </row>
    <row r="69" spans="1:27" ht="51" x14ac:dyDescent="0.25">
      <c r="A69" s="8" t="s">
        <v>567</v>
      </c>
      <c r="B69" s="9" t="s">
        <v>31</v>
      </c>
      <c r="C69" s="9" t="s">
        <v>198</v>
      </c>
      <c r="D69" s="9" t="s">
        <v>199</v>
      </c>
      <c r="E69" s="9" t="s">
        <v>200</v>
      </c>
      <c r="F69" s="9" t="s">
        <v>201</v>
      </c>
      <c r="G69" s="9" t="s">
        <v>202</v>
      </c>
      <c r="H69" s="9" t="s">
        <v>323</v>
      </c>
      <c r="I69" s="9" t="s">
        <v>324</v>
      </c>
      <c r="J69" s="8" t="s">
        <v>45</v>
      </c>
      <c r="K69" s="11">
        <v>0</v>
      </c>
      <c r="L69" s="8">
        <v>710000000</v>
      </c>
      <c r="M69" s="8" t="s">
        <v>441</v>
      </c>
      <c r="N69" s="8" t="s">
        <v>465</v>
      </c>
      <c r="O69" s="8" t="s">
        <v>35</v>
      </c>
      <c r="P69" s="8" t="s">
        <v>36</v>
      </c>
      <c r="Q69" s="8" t="s">
        <v>37</v>
      </c>
      <c r="R69" s="8" t="s">
        <v>38</v>
      </c>
      <c r="S69" s="9" t="s">
        <v>100</v>
      </c>
      <c r="T69" s="9" t="s">
        <v>101</v>
      </c>
      <c r="U69" s="12">
        <v>30</v>
      </c>
      <c r="V69" s="13">
        <v>71.428571428571416</v>
      </c>
      <c r="W69" s="13">
        <f t="shared" si="6"/>
        <v>2142.8571428571427</v>
      </c>
      <c r="X69" s="13">
        <f t="shared" ref="X69" si="43">W69*1.12</f>
        <v>2400</v>
      </c>
      <c r="Y69" s="8"/>
      <c r="Z69" s="8">
        <v>2017</v>
      </c>
      <c r="AA69" s="8"/>
    </row>
    <row r="70" spans="1:27" ht="25.5" x14ac:dyDescent="0.25">
      <c r="A70" s="8" t="s">
        <v>568</v>
      </c>
      <c r="B70" s="9" t="s">
        <v>31</v>
      </c>
      <c r="C70" s="9" t="s">
        <v>203</v>
      </c>
      <c r="D70" s="9" t="s">
        <v>204</v>
      </c>
      <c r="E70" s="9" t="s">
        <v>205</v>
      </c>
      <c r="F70" s="9" t="s">
        <v>206</v>
      </c>
      <c r="G70" s="9" t="s">
        <v>207</v>
      </c>
      <c r="H70" s="8"/>
      <c r="I70" s="8"/>
      <c r="J70" s="8" t="s">
        <v>45</v>
      </c>
      <c r="K70" s="11">
        <v>0</v>
      </c>
      <c r="L70" s="8">
        <v>710000000</v>
      </c>
      <c r="M70" s="8" t="s">
        <v>441</v>
      </c>
      <c r="N70" s="8" t="s">
        <v>465</v>
      </c>
      <c r="O70" s="8" t="s">
        <v>35</v>
      </c>
      <c r="P70" s="8" t="s">
        <v>36</v>
      </c>
      <c r="Q70" s="8" t="s">
        <v>37</v>
      </c>
      <c r="R70" s="8" t="s">
        <v>38</v>
      </c>
      <c r="S70" s="9" t="s">
        <v>50</v>
      </c>
      <c r="T70" s="9" t="s">
        <v>51</v>
      </c>
      <c r="U70" s="12">
        <v>15</v>
      </c>
      <c r="V70" s="13">
        <v>200.89285714285711</v>
      </c>
      <c r="W70" s="13">
        <f t="shared" si="6"/>
        <v>3013.3928571428569</v>
      </c>
      <c r="X70" s="13">
        <f t="shared" si="18"/>
        <v>3375</v>
      </c>
      <c r="Y70" s="8"/>
      <c r="Z70" s="8">
        <v>2017</v>
      </c>
      <c r="AA70" s="8"/>
    </row>
    <row r="71" spans="1:27" ht="38.25" x14ac:dyDescent="0.25">
      <c r="A71" s="8" t="s">
        <v>569</v>
      </c>
      <c r="B71" s="9" t="s">
        <v>31</v>
      </c>
      <c r="C71" s="9" t="s">
        <v>319</v>
      </c>
      <c r="D71" s="9" t="s">
        <v>208</v>
      </c>
      <c r="E71" s="9" t="s">
        <v>209</v>
      </c>
      <c r="F71" s="9" t="s">
        <v>320</v>
      </c>
      <c r="G71" s="9" t="s">
        <v>321</v>
      </c>
      <c r="H71" s="9" t="s">
        <v>325</v>
      </c>
      <c r="I71" s="9" t="s">
        <v>326</v>
      </c>
      <c r="J71" s="8" t="s">
        <v>45</v>
      </c>
      <c r="K71" s="11">
        <v>0</v>
      </c>
      <c r="L71" s="8">
        <v>710000000</v>
      </c>
      <c r="M71" s="8" t="s">
        <v>441</v>
      </c>
      <c r="N71" s="8" t="s">
        <v>465</v>
      </c>
      <c r="O71" s="8" t="s">
        <v>35</v>
      </c>
      <c r="P71" s="8" t="s">
        <v>36</v>
      </c>
      <c r="Q71" s="8" t="s">
        <v>37</v>
      </c>
      <c r="R71" s="8" t="s">
        <v>38</v>
      </c>
      <c r="S71" s="9">
        <v>778</v>
      </c>
      <c r="T71" s="9" t="s">
        <v>313</v>
      </c>
      <c r="U71" s="12">
        <v>30</v>
      </c>
      <c r="V71" s="13">
        <v>84.821428571428569</v>
      </c>
      <c r="W71" s="13">
        <f t="shared" si="6"/>
        <v>2544.6428571428569</v>
      </c>
      <c r="X71" s="13">
        <f t="shared" ref="X71" si="44">W71*1.12</f>
        <v>2850</v>
      </c>
      <c r="Y71" s="8"/>
      <c r="Z71" s="8">
        <v>2017</v>
      </c>
      <c r="AA71" s="8"/>
    </row>
    <row r="72" spans="1:27" ht="25.5" x14ac:dyDescent="0.25">
      <c r="A72" s="8" t="s">
        <v>570</v>
      </c>
      <c r="B72" s="9" t="s">
        <v>31</v>
      </c>
      <c r="C72" s="9" t="s">
        <v>210</v>
      </c>
      <c r="D72" s="9" t="s">
        <v>211</v>
      </c>
      <c r="E72" s="9" t="s">
        <v>211</v>
      </c>
      <c r="F72" s="9" t="s">
        <v>102</v>
      </c>
      <c r="G72" s="9" t="s">
        <v>103</v>
      </c>
      <c r="H72" s="8" t="s">
        <v>322</v>
      </c>
      <c r="I72" s="8" t="s">
        <v>322</v>
      </c>
      <c r="J72" s="8" t="s">
        <v>45</v>
      </c>
      <c r="K72" s="11">
        <v>0</v>
      </c>
      <c r="L72" s="8">
        <v>710000000</v>
      </c>
      <c r="M72" s="8" t="s">
        <v>441</v>
      </c>
      <c r="N72" s="8" t="s">
        <v>465</v>
      </c>
      <c r="O72" s="8" t="s">
        <v>35</v>
      </c>
      <c r="P72" s="8" t="s">
        <v>36</v>
      </c>
      <c r="Q72" s="8" t="s">
        <v>37</v>
      </c>
      <c r="R72" s="8" t="s">
        <v>38</v>
      </c>
      <c r="S72" s="9" t="s">
        <v>50</v>
      </c>
      <c r="T72" s="9" t="s">
        <v>51</v>
      </c>
      <c r="U72" s="12">
        <v>15</v>
      </c>
      <c r="V72" s="13">
        <v>1022.3214285714284</v>
      </c>
      <c r="W72" s="13">
        <f t="shared" si="6"/>
        <v>15334.821428571428</v>
      </c>
      <c r="X72" s="13">
        <f t="shared" ref="X72" si="45">W72*1.12</f>
        <v>17175</v>
      </c>
      <c r="Y72" s="8"/>
      <c r="Z72" s="8">
        <v>2017</v>
      </c>
      <c r="AA72" s="8"/>
    </row>
    <row r="73" spans="1:27" ht="25.5" x14ac:dyDescent="0.25">
      <c r="A73" s="8" t="s">
        <v>571</v>
      </c>
      <c r="B73" s="9" t="s">
        <v>31</v>
      </c>
      <c r="C73" s="9" t="s">
        <v>212</v>
      </c>
      <c r="D73" s="9" t="s">
        <v>213</v>
      </c>
      <c r="E73" s="9" t="s">
        <v>213</v>
      </c>
      <c r="F73" s="9" t="s">
        <v>214</v>
      </c>
      <c r="G73" s="9" t="s">
        <v>215</v>
      </c>
      <c r="H73" s="10" t="s">
        <v>216</v>
      </c>
      <c r="I73" s="10" t="s">
        <v>217</v>
      </c>
      <c r="J73" s="8" t="s">
        <v>45</v>
      </c>
      <c r="K73" s="11">
        <v>0</v>
      </c>
      <c r="L73" s="8">
        <v>710000000</v>
      </c>
      <c r="M73" s="8" t="s">
        <v>441</v>
      </c>
      <c r="N73" s="8" t="s">
        <v>465</v>
      </c>
      <c r="O73" s="8" t="s">
        <v>35</v>
      </c>
      <c r="P73" s="8" t="s">
        <v>36</v>
      </c>
      <c r="Q73" s="8" t="s">
        <v>37</v>
      </c>
      <c r="R73" s="8" t="s">
        <v>38</v>
      </c>
      <c r="S73" s="9" t="s">
        <v>100</v>
      </c>
      <c r="T73" s="9" t="s">
        <v>101</v>
      </c>
      <c r="U73" s="12">
        <v>90</v>
      </c>
      <c r="V73" s="13">
        <v>107.14285714285714</v>
      </c>
      <c r="W73" s="13">
        <f t="shared" si="6"/>
        <v>9642.8571428571431</v>
      </c>
      <c r="X73" s="13">
        <f>W73*1.12</f>
        <v>10800.000000000002</v>
      </c>
      <c r="Y73" s="8"/>
      <c r="Z73" s="8">
        <v>2017</v>
      </c>
      <c r="AA73" s="8"/>
    </row>
    <row r="74" spans="1:27" ht="25.5" x14ac:dyDescent="0.25">
      <c r="A74" s="8" t="s">
        <v>572</v>
      </c>
      <c r="B74" s="9" t="s">
        <v>31</v>
      </c>
      <c r="C74" s="8" t="s">
        <v>447</v>
      </c>
      <c r="D74" s="8" t="s">
        <v>218</v>
      </c>
      <c r="E74" s="9" t="s">
        <v>219</v>
      </c>
      <c r="F74" s="9" t="s">
        <v>448</v>
      </c>
      <c r="G74" s="9" t="s">
        <v>220</v>
      </c>
      <c r="H74" s="10" t="s">
        <v>449</v>
      </c>
      <c r="I74" s="10"/>
      <c r="J74" s="8" t="s">
        <v>45</v>
      </c>
      <c r="K74" s="11">
        <v>0</v>
      </c>
      <c r="L74" s="8">
        <v>710000000</v>
      </c>
      <c r="M74" s="8" t="s">
        <v>441</v>
      </c>
      <c r="N74" s="8" t="s">
        <v>465</v>
      </c>
      <c r="O74" s="8" t="s">
        <v>35</v>
      </c>
      <c r="P74" s="8" t="s">
        <v>36</v>
      </c>
      <c r="Q74" s="8" t="s">
        <v>37</v>
      </c>
      <c r="R74" s="8" t="s">
        <v>38</v>
      </c>
      <c r="S74" s="9" t="s">
        <v>50</v>
      </c>
      <c r="T74" s="9" t="s">
        <v>51</v>
      </c>
      <c r="U74" s="12">
        <v>200</v>
      </c>
      <c r="V74" s="13">
        <v>16.964285714285712</v>
      </c>
      <c r="W74" s="13">
        <f t="shared" si="6"/>
        <v>3392.8571428571422</v>
      </c>
      <c r="X74" s="13">
        <f>W74*1.12</f>
        <v>3799.9999999999995</v>
      </c>
      <c r="Y74" s="8"/>
      <c r="Z74" s="8">
        <v>2017</v>
      </c>
      <c r="AA74" s="8"/>
    </row>
    <row r="75" spans="1:27" ht="38.25" x14ac:dyDescent="0.25">
      <c r="A75" s="8" t="s">
        <v>573</v>
      </c>
      <c r="B75" s="9" t="s">
        <v>31</v>
      </c>
      <c r="C75" s="8" t="s">
        <v>532</v>
      </c>
      <c r="D75" s="8" t="s">
        <v>218</v>
      </c>
      <c r="E75" s="9" t="s">
        <v>219</v>
      </c>
      <c r="F75" s="9" t="s">
        <v>533</v>
      </c>
      <c r="G75" s="9"/>
      <c r="H75" s="10" t="s">
        <v>534</v>
      </c>
      <c r="I75" s="9" t="s">
        <v>286</v>
      </c>
      <c r="J75" s="8" t="s">
        <v>45</v>
      </c>
      <c r="K75" s="11">
        <v>0</v>
      </c>
      <c r="L75" s="8">
        <v>710000000</v>
      </c>
      <c r="M75" s="8" t="s">
        <v>441</v>
      </c>
      <c r="N75" s="8" t="s">
        <v>465</v>
      </c>
      <c r="O75" s="8" t="s">
        <v>35</v>
      </c>
      <c r="P75" s="8" t="s">
        <v>36</v>
      </c>
      <c r="Q75" s="8" t="s">
        <v>37</v>
      </c>
      <c r="R75" s="8" t="s">
        <v>38</v>
      </c>
      <c r="S75" s="9" t="s">
        <v>50</v>
      </c>
      <c r="T75" s="9" t="s">
        <v>51</v>
      </c>
      <c r="U75" s="12">
        <v>30</v>
      </c>
      <c r="V75" s="13">
        <v>41.071428571428569</v>
      </c>
      <c r="W75" s="13">
        <f t="shared" si="6"/>
        <v>1232.1428571428571</v>
      </c>
      <c r="X75" s="13">
        <f>W75*1.12</f>
        <v>1380</v>
      </c>
      <c r="Y75" s="8"/>
      <c r="Z75" s="8">
        <v>2017</v>
      </c>
      <c r="AA75" s="8"/>
    </row>
    <row r="76" spans="1:27" ht="25.5" x14ac:dyDescent="0.25">
      <c r="A76" s="8" t="s">
        <v>574</v>
      </c>
      <c r="B76" s="9" t="s">
        <v>31</v>
      </c>
      <c r="C76" s="9" t="s">
        <v>221</v>
      </c>
      <c r="D76" s="9" t="s">
        <v>222</v>
      </c>
      <c r="E76" s="9" t="s">
        <v>223</v>
      </c>
      <c r="F76" s="9" t="s">
        <v>224</v>
      </c>
      <c r="G76" s="9" t="s">
        <v>225</v>
      </c>
      <c r="H76" s="8"/>
      <c r="I76" s="8"/>
      <c r="J76" s="8" t="s">
        <v>45</v>
      </c>
      <c r="K76" s="11">
        <v>0</v>
      </c>
      <c r="L76" s="8">
        <v>710000000</v>
      </c>
      <c r="M76" s="8" t="s">
        <v>441</v>
      </c>
      <c r="N76" s="8" t="s">
        <v>465</v>
      </c>
      <c r="O76" s="8" t="s">
        <v>35</v>
      </c>
      <c r="P76" s="8" t="s">
        <v>36</v>
      </c>
      <c r="Q76" s="8" t="s">
        <v>37</v>
      </c>
      <c r="R76" s="8" t="s">
        <v>38</v>
      </c>
      <c r="S76" s="9" t="s">
        <v>50</v>
      </c>
      <c r="T76" s="9" t="s">
        <v>51</v>
      </c>
      <c r="U76" s="12">
        <v>1</v>
      </c>
      <c r="V76" s="13">
        <v>497.3214285714285</v>
      </c>
      <c r="W76" s="13">
        <f t="shared" si="6"/>
        <v>497.3214285714285</v>
      </c>
      <c r="X76" s="13">
        <f t="shared" ref="X76" si="46">W76*1.12</f>
        <v>557</v>
      </c>
      <c r="Y76" s="8"/>
      <c r="Z76" s="8">
        <v>2017</v>
      </c>
      <c r="AA76" s="8"/>
    </row>
    <row r="77" spans="1:27" ht="25.5" x14ac:dyDescent="0.25">
      <c r="A77" s="8" t="s">
        <v>575</v>
      </c>
      <c r="B77" s="9" t="s">
        <v>31</v>
      </c>
      <c r="C77" s="9" t="s">
        <v>530</v>
      </c>
      <c r="D77" s="9" t="s">
        <v>376</v>
      </c>
      <c r="E77" s="9"/>
      <c r="F77" s="9" t="s">
        <v>377</v>
      </c>
      <c r="G77" s="9" t="s">
        <v>378</v>
      </c>
      <c r="H77" s="10" t="s">
        <v>531</v>
      </c>
      <c r="I77" s="10" t="s">
        <v>379</v>
      </c>
      <c r="J77" s="8" t="s">
        <v>45</v>
      </c>
      <c r="K77" s="11">
        <v>0</v>
      </c>
      <c r="L77" s="8">
        <v>710000000</v>
      </c>
      <c r="M77" s="8" t="s">
        <v>441</v>
      </c>
      <c r="N77" s="8" t="s">
        <v>465</v>
      </c>
      <c r="O77" s="8" t="s">
        <v>35</v>
      </c>
      <c r="P77" s="8" t="s">
        <v>36</v>
      </c>
      <c r="Q77" s="8" t="s">
        <v>37</v>
      </c>
      <c r="R77" s="8" t="s">
        <v>38</v>
      </c>
      <c r="S77" s="9" t="s">
        <v>50</v>
      </c>
      <c r="T77" s="9" t="s">
        <v>51</v>
      </c>
      <c r="U77" s="12">
        <v>10</v>
      </c>
      <c r="V77" s="13">
        <v>146.42857142857142</v>
      </c>
      <c r="W77" s="13">
        <f t="shared" ref="W77" si="47">U77*V77</f>
        <v>1464.2857142857142</v>
      </c>
      <c r="X77" s="13">
        <f t="shared" ref="X77" si="48">W77*1.12</f>
        <v>1640</v>
      </c>
      <c r="Y77" s="8"/>
      <c r="Z77" s="8">
        <v>2017</v>
      </c>
      <c r="AA77" s="8"/>
    </row>
    <row r="78" spans="1:27" ht="38.25" x14ac:dyDescent="0.25">
      <c r="A78" s="8" t="s">
        <v>576</v>
      </c>
      <c r="B78" s="9" t="s">
        <v>31</v>
      </c>
      <c r="C78" s="9" t="s">
        <v>450</v>
      </c>
      <c r="D78" s="9" t="s">
        <v>452</v>
      </c>
      <c r="E78" s="9"/>
      <c r="F78" s="9" t="s">
        <v>451</v>
      </c>
      <c r="G78" s="9"/>
      <c r="H78" s="10" t="s">
        <v>536</v>
      </c>
      <c r="I78" s="9" t="s">
        <v>286</v>
      </c>
      <c r="J78" s="8" t="s">
        <v>45</v>
      </c>
      <c r="K78" s="11">
        <v>0</v>
      </c>
      <c r="L78" s="8">
        <v>710000000</v>
      </c>
      <c r="M78" s="8" t="s">
        <v>441</v>
      </c>
      <c r="N78" s="8" t="s">
        <v>465</v>
      </c>
      <c r="O78" s="8" t="s">
        <v>35</v>
      </c>
      <c r="P78" s="8" t="s">
        <v>36</v>
      </c>
      <c r="Q78" s="8" t="s">
        <v>37</v>
      </c>
      <c r="R78" s="8" t="s">
        <v>38</v>
      </c>
      <c r="S78" s="8" t="s">
        <v>50</v>
      </c>
      <c r="T78" s="9" t="s">
        <v>51</v>
      </c>
      <c r="U78" s="12">
        <v>1</v>
      </c>
      <c r="V78" s="13">
        <f>4000/1.12</f>
        <v>3571.4285714285711</v>
      </c>
      <c r="W78" s="13">
        <f t="shared" ref="W78:W83" si="49">U78*V78</f>
        <v>3571.4285714285711</v>
      </c>
      <c r="X78" s="13">
        <f t="shared" ref="X78:X83" si="50">W78*1.12</f>
        <v>4000</v>
      </c>
      <c r="Y78" s="8"/>
      <c r="Z78" s="8">
        <v>2017</v>
      </c>
      <c r="AA78" s="8"/>
    </row>
    <row r="79" spans="1:27" ht="38.25" x14ac:dyDescent="0.25">
      <c r="A79" s="8" t="s">
        <v>577</v>
      </c>
      <c r="B79" s="9" t="s">
        <v>31</v>
      </c>
      <c r="C79" s="9" t="s">
        <v>453</v>
      </c>
      <c r="D79" s="9" t="s">
        <v>390</v>
      </c>
      <c r="E79" s="9"/>
      <c r="F79" s="9" t="s">
        <v>454</v>
      </c>
      <c r="G79" s="9"/>
      <c r="H79" s="10" t="s">
        <v>455</v>
      </c>
      <c r="I79" s="9" t="s">
        <v>286</v>
      </c>
      <c r="J79" s="8" t="s">
        <v>45</v>
      </c>
      <c r="K79" s="11">
        <v>0</v>
      </c>
      <c r="L79" s="8">
        <v>710000000</v>
      </c>
      <c r="M79" s="8" t="s">
        <v>441</v>
      </c>
      <c r="N79" s="8" t="s">
        <v>465</v>
      </c>
      <c r="O79" s="8" t="s">
        <v>35</v>
      </c>
      <c r="P79" s="8" t="s">
        <v>36</v>
      </c>
      <c r="Q79" s="8" t="s">
        <v>37</v>
      </c>
      <c r="R79" s="8" t="s">
        <v>38</v>
      </c>
      <c r="S79" s="8" t="s">
        <v>50</v>
      </c>
      <c r="T79" s="9" t="s">
        <v>51</v>
      </c>
      <c r="U79" s="12">
        <v>5</v>
      </c>
      <c r="V79" s="13">
        <v>603.57142857142856</v>
      </c>
      <c r="W79" s="13">
        <f t="shared" si="49"/>
        <v>3017.8571428571427</v>
      </c>
      <c r="X79" s="13">
        <f t="shared" si="50"/>
        <v>3380</v>
      </c>
      <c r="Y79" s="8"/>
      <c r="Z79" s="8">
        <v>2017</v>
      </c>
      <c r="AA79" s="8"/>
    </row>
    <row r="80" spans="1:27" ht="38.25" x14ac:dyDescent="0.25">
      <c r="A80" s="8" t="s">
        <v>578</v>
      </c>
      <c r="B80" s="9" t="s">
        <v>31</v>
      </c>
      <c r="C80" s="9" t="s">
        <v>456</v>
      </c>
      <c r="D80" s="9" t="s">
        <v>457</v>
      </c>
      <c r="E80" s="9"/>
      <c r="F80" s="9" t="s">
        <v>459</v>
      </c>
      <c r="G80" s="9"/>
      <c r="H80" s="10" t="s">
        <v>535</v>
      </c>
      <c r="I80" s="9" t="s">
        <v>286</v>
      </c>
      <c r="J80" s="8" t="s">
        <v>45</v>
      </c>
      <c r="K80" s="11">
        <v>0</v>
      </c>
      <c r="L80" s="8">
        <v>710000000</v>
      </c>
      <c r="M80" s="8" t="s">
        <v>441</v>
      </c>
      <c r="N80" s="8" t="s">
        <v>465</v>
      </c>
      <c r="O80" s="8" t="s">
        <v>35</v>
      </c>
      <c r="P80" s="8" t="s">
        <v>36</v>
      </c>
      <c r="Q80" s="8" t="s">
        <v>37</v>
      </c>
      <c r="R80" s="8" t="s">
        <v>38</v>
      </c>
      <c r="S80" s="8" t="s">
        <v>50</v>
      </c>
      <c r="T80" s="9" t="s">
        <v>51</v>
      </c>
      <c r="U80" s="12">
        <v>15</v>
      </c>
      <c r="V80" s="13">
        <v>93.749999999999986</v>
      </c>
      <c r="W80" s="13">
        <f t="shared" si="49"/>
        <v>1406.2499999999998</v>
      </c>
      <c r="X80" s="13">
        <f t="shared" si="50"/>
        <v>1575</v>
      </c>
      <c r="Y80" s="8"/>
      <c r="Z80" s="8">
        <v>2017</v>
      </c>
      <c r="AA80" s="8"/>
    </row>
    <row r="81" spans="1:27" ht="38.25" x14ac:dyDescent="0.25">
      <c r="A81" s="8" t="s">
        <v>586</v>
      </c>
      <c r="B81" s="9" t="s">
        <v>31</v>
      </c>
      <c r="C81" s="9" t="s">
        <v>579</v>
      </c>
      <c r="D81" s="9" t="s">
        <v>94</v>
      </c>
      <c r="E81" s="9"/>
      <c r="F81" s="9" t="s">
        <v>580</v>
      </c>
      <c r="G81" s="9"/>
      <c r="H81" s="10" t="s">
        <v>581</v>
      </c>
      <c r="I81" s="9" t="s">
        <v>286</v>
      </c>
      <c r="J81" s="8" t="s">
        <v>45</v>
      </c>
      <c r="K81" s="11">
        <v>0</v>
      </c>
      <c r="L81" s="8">
        <v>710000000</v>
      </c>
      <c r="M81" s="8" t="s">
        <v>441</v>
      </c>
      <c r="N81" s="8" t="s">
        <v>465</v>
      </c>
      <c r="O81" s="8" t="s">
        <v>35</v>
      </c>
      <c r="P81" s="8" t="s">
        <v>36</v>
      </c>
      <c r="Q81" s="8" t="s">
        <v>37</v>
      </c>
      <c r="R81" s="8" t="s">
        <v>38</v>
      </c>
      <c r="S81" s="8" t="s">
        <v>50</v>
      </c>
      <c r="T81" s="9" t="s">
        <v>51</v>
      </c>
      <c r="U81" s="12">
        <v>5</v>
      </c>
      <c r="V81" s="13">
        <v>2232.1428571428569</v>
      </c>
      <c r="W81" s="13">
        <f t="shared" si="49"/>
        <v>11160.714285714284</v>
      </c>
      <c r="X81" s="13">
        <f t="shared" si="50"/>
        <v>12500</v>
      </c>
      <c r="Y81" s="8"/>
      <c r="Z81" s="8">
        <v>2017</v>
      </c>
      <c r="AA81" s="8"/>
    </row>
    <row r="82" spans="1:27" ht="38.25" x14ac:dyDescent="0.25">
      <c r="A82" s="8" t="s">
        <v>639</v>
      </c>
      <c r="B82" s="9" t="s">
        <v>31</v>
      </c>
      <c r="C82" s="9" t="s">
        <v>644</v>
      </c>
      <c r="D82" s="9" t="s">
        <v>404</v>
      </c>
      <c r="E82" s="9"/>
      <c r="F82" s="9" t="s">
        <v>405</v>
      </c>
      <c r="G82" s="9"/>
      <c r="H82" s="10" t="s">
        <v>653</v>
      </c>
      <c r="I82" s="9" t="s">
        <v>286</v>
      </c>
      <c r="J82" s="8" t="s">
        <v>45</v>
      </c>
      <c r="K82" s="11">
        <v>0</v>
      </c>
      <c r="L82" s="8">
        <v>710000000</v>
      </c>
      <c r="M82" s="8" t="s">
        <v>441</v>
      </c>
      <c r="N82" s="8" t="s">
        <v>632</v>
      </c>
      <c r="O82" s="8" t="s">
        <v>35</v>
      </c>
      <c r="P82" s="8" t="s">
        <v>36</v>
      </c>
      <c r="Q82" s="8" t="s">
        <v>37</v>
      </c>
      <c r="R82" s="8" t="s">
        <v>38</v>
      </c>
      <c r="S82" s="8" t="s">
        <v>50</v>
      </c>
      <c r="T82" s="9" t="s">
        <v>51</v>
      </c>
      <c r="U82" s="12">
        <v>1</v>
      </c>
      <c r="V82" s="13">
        <v>13404.017857142901</v>
      </c>
      <c r="W82" s="13">
        <f t="shared" si="49"/>
        <v>13404.017857142901</v>
      </c>
      <c r="X82" s="13">
        <f t="shared" si="50"/>
        <v>15012.500000000051</v>
      </c>
      <c r="Y82" s="8"/>
      <c r="Z82" s="8">
        <v>2017</v>
      </c>
      <c r="AA82" s="8"/>
    </row>
    <row r="83" spans="1:27" ht="38.25" x14ac:dyDescent="0.25">
      <c r="A83" s="8" t="s">
        <v>640</v>
      </c>
      <c r="B83" s="9" t="s">
        <v>31</v>
      </c>
      <c r="C83" s="9" t="s">
        <v>644</v>
      </c>
      <c r="D83" s="9" t="s">
        <v>404</v>
      </c>
      <c r="E83" s="9"/>
      <c r="F83" s="9" t="s">
        <v>405</v>
      </c>
      <c r="G83" s="9"/>
      <c r="H83" s="10" t="s">
        <v>654</v>
      </c>
      <c r="I83" s="9" t="s">
        <v>286</v>
      </c>
      <c r="J83" s="8" t="s">
        <v>45</v>
      </c>
      <c r="K83" s="11">
        <v>0</v>
      </c>
      <c r="L83" s="8">
        <v>710000000</v>
      </c>
      <c r="M83" s="8" t="s">
        <v>441</v>
      </c>
      <c r="N83" s="8" t="s">
        <v>632</v>
      </c>
      <c r="O83" s="8" t="s">
        <v>35</v>
      </c>
      <c r="P83" s="8" t="s">
        <v>36</v>
      </c>
      <c r="Q83" s="8" t="s">
        <v>37</v>
      </c>
      <c r="R83" s="8" t="s">
        <v>38</v>
      </c>
      <c r="S83" s="8" t="s">
        <v>50</v>
      </c>
      <c r="T83" s="9" t="s">
        <v>51</v>
      </c>
      <c r="U83" s="12">
        <v>1</v>
      </c>
      <c r="V83" s="13">
        <v>13404.017857142901</v>
      </c>
      <c r="W83" s="13">
        <f t="shared" si="49"/>
        <v>13404.017857142901</v>
      </c>
      <c r="X83" s="13">
        <f t="shared" si="50"/>
        <v>15012.500000000051</v>
      </c>
      <c r="Y83" s="8"/>
      <c r="Z83" s="8">
        <v>2017</v>
      </c>
      <c r="AA83" s="8"/>
    </row>
    <row r="84" spans="1:27" ht="38.25" x14ac:dyDescent="0.25">
      <c r="A84" s="8" t="s">
        <v>641</v>
      </c>
      <c r="B84" s="9" t="s">
        <v>31</v>
      </c>
      <c r="C84" s="9" t="s">
        <v>644</v>
      </c>
      <c r="D84" s="9" t="s">
        <v>404</v>
      </c>
      <c r="E84" s="9"/>
      <c r="F84" s="9" t="s">
        <v>405</v>
      </c>
      <c r="G84" s="9"/>
      <c r="H84" s="10" t="s">
        <v>655</v>
      </c>
      <c r="I84" s="9" t="s">
        <v>286</v>
      </c>
      <c r="J84" s="8" t="s">
        <v>45</v>
      </c>
      <c r="K84" s="11">
        <v>0</v>
      </c>
      <c r="L84" s="8">
        <v>710000000</v>
      </c>
      <c r="M84" s="8" t="s">
        <v>441</v>
      </c>
      <c r="N84" s="8" t="s">
        <v>632</v>
      </c>
      <c r="O84" s="8" t="s">
        <v>35</v>
      </c>
      <c r="P84" s="8" t="s">
        <v>36</v>
      </c>
      <c r="Q84" s="8" t="s">
        <v>37</v>
      </c>
      <c r="R84" s="8" t="s">
        <v>38</v>
      </c>
      <c r="S84" s="8" t="s">
        <v>50</v>
      </c>
      <c r="T84" s="9" t="s">
        <v>51</v>
      </c>
      <c r="U84" s="12">
        <v>1</v>
      </c>
      <c r="V84" s="13">
        <v>13404.017857142901</v>
      </c>
      <c r="W84" s="13">
        <f t="shared" ref="W84" si="51">U84*V84</f>
        <v>13404.017857142901</v>
      </c>
      <c r="X84" s="13">
        <f t="shared" ref="X84" si="52">W84*1.12</f>
        <v>15012.500000000051</v>
      </c>
      <c r="Y84" s="8"/>
      <c r="Z84" s="8">
        <v>2017</v>
      </c>
      <c r="AA84" s="8"/>
    </row>
    <row r="85" spans="1:27" ht="18" customHeight="1" x14ac:dyDescent="0.25">
      <c r="A85" s="36" t="s">
        <v>227</v>
      </c>
      <c r="B85" s="3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16"/>
      <c r="V85" s="17"/>
      <c r="W85" s="18">
        <f>SUM(W11:W84)</f>
        <v>11427029.946742861</v>
      </c>
      <c r="X85" s="18">
        <f>SUM(X11:X84)</f>
        <v>12798273.540352002</v>
      </c>
      <c r="Y85" s="5"/>
      <c r="Z85" s="8"/>
      <c r="AA85" s="8"/>
    </row>
    <row r="86" spans="1:27" ht="18" customHeight="1" x14ac:dyDescent="0.25">
      <c r="A86" s="36" t="s">
        <v>228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8"/>
    </row>
    <row r="87" spans="1:27" ht="76.5" x14ac:dyDescent="0.25">
      <c r="A87" s="8" t="s">
        <v>229</v>
      </c>
      <c r="B87" s="8" t="s">
        <v>31</v>
      </c>
      <c r="C87" s="8" t="s">
        <v>230</v>
      </c>
      <c r="D87" s="8" t="s">
        <v>330</v>
      </c>
      <c r="E87" s="8" t="s">
        <v>231</v>
      </c>
      <c r="F87" s="8" t="s">
        <v>330</v>
      </c>
      <c r="G87" s="8" t="s">
        <v>231</v>
      </c>
      <c r="H87" s="8" t="s">
        <v>582</v>
      </c>
      <c r="I87" s="8" t="s">
        <v>232</v>
      </c>
      <c r="J87" s="9" t="s">
        <v>597</v>
      </c>
      <c r="K87" s="11">
        <v>0</v>
      </c>
      <c r="L87" s="8">
        <v>710000000</v>
      </c>
      <c r="M87" s="8" t="s">
        <v>441</v>
      </c>
      <c r="N87" s="8" t="s">
        <v>34</v>
      </c>
      <c r="O87" s="8" t="s">
        <v>35</v>
      </c>
      <c r="P87" s="8"/>
      <c r="Q87" s="8" t="s">
        <v>493</v>
      </c>
      <c r="R87" s="8" t="s">
        <v>60</v>
      </c>
      <c r="S87" s="8"/>
      <c r="T87" s="8" t="s">
        <v>233</v>
      </c>
      <c r="U87" s="8"/>
      <c r="V87" s="19"/>
      <c r="W87" s="13">
        <v>4017857142.8571405</v>
      </c>
      <c r="X87" s="13">
        <f t="shared" ref="X87" si="53">W87*1.12</f>
        <v>4499999999.9999981</v>
      </c>
      <c r="Y87" s="8"/>
      <c r="Z87" s="8">
        <v>2017</v>
      </c>
      <c r="AA87" s="8"/>
    </row>
    <row r="88" spans="1:27" ht="76.5" x14ac:dyDescent="0.25">
      <c r="A88" s="8" t="s">
        <v>234</v>
      </c>
      <c r="B88" s="8" t="s">
        <v>31</v>
      </c>
      <c r="C88" s="8" t="s">
        <v>230</v>
      </c>
      <c r="D88" s="8" t="s">
        <v>330</v>
      </c>
      <c r="E88" s="8" t="s">
        <v>231</v>
      </c>
      <c r="F88" s="8" t="s">
        <v>330</v>
      </c>
      <c r="G88" s="9" t="s">
        <v>303</v>
      </c>
      <c r="H88" s="8" t="s">
        <v>585</v>
      </c>
      <c r="I88" s="8"/>
      <c r="J88" s="9" t="s">
        <v>597</v>
      </c>
      <c r="K88" s="11">
        <v>1</v>
      </c>
      <c r="L88" s="8">
        <v>710000000</v>
      </c>
      <c r="M88" s="8" t="s">
        <v>441</v>
      </c>
      <c r="N88" s="8" t="s">
        <v>291</v>
      </c>
      <c r="O88" s="8" t="s">
        <v>35</v>
      </c>
      <c r="P88" s="8"/>
      <c r="Q88" s="8" t="s">
        <v>493</v>
      </c>
      <c r="R88" s="8" t="s">
        <v>60</v>
      </c>
      <c r="S88" s="8"/>
      <c r="T88" s="8" t="s">
        <v>233</v>
      </c>
      <c r="U88" s="16"/>
      <c r="V88" s="13"/>
      <c r="W88" s="13">
        <v>223214000</v>
      </c>
      <c r="X88" s="13">
        <f>W88*1.12</f>
        <v>249999680.00000003</v>
      </c>
      <c r="Y88" s="8"/>
      <c r="Z88" s="8">
        <v>2017</v>
      </c>
      <c r="AA88" s="8"/>
    </row>
    <row r="89" spans="1:27" ht="63.75" x14ac:dyDescent="0.25">
      <c r="A89" s="8" t="s">
        <v>304</v>
      </c>
      <c r="B89" s="8" t="s">
        <v>31</v>
      </c>
      <c r="C89" s="9" t="s">
        <v>408</v>
      </c>
      <c r="D89" s="9" t="s">
        <v>409</v>
      </c>
      <c r="E89" s="9"/>
      <c r="F89" s="9" t="s">
        <v>409</v>
      </c>
      <c r="G89" s="8" t="s">
        <v>307</v>
      </c>
      <c r="H89" s="8" t="s">
        <v>495</v>
      </c>
      <c r="I89" s="8" t="s">
        <v>308</v>
      </c>
      <c r="J89" s="9" t="s">
        <v>597</v>
      </c>
      <c r="K89" s="11">
        <v>1</v>
      </c>
      <c r="L89" s="8">
        <v>710000000</v>
      </c>
      <c r="M89" s="8" t="s">
        <v>441</v>
      </c>
      <c r="N89" s="8" t="s">
        <v>295</v>
      </c>
      <c r="O89" s="8" t="s">
        <v>35</v>
      </c>
      <c r="P89" s="8"/>
      <c r="Q89" s="8" t="s">
        <v>467</v>
      </c>
      <c r="R89" s="8" t="s">
        <v>60</v>
      </c>
      <c r="S89" s="8"/>
      <c r="T89" s="8" t="s">
        <v>233</v>
      </c>
      <c r="U89" s="16"/>
      <c r="V89" s="17"/>
      <c r="W89" s="13">
        <v>178571428.57142901</v>
      </c>
      <c r="X89" s="13">
        <f t="shared" ref="X89:X92" si="54">W89*1.12</f>
        <v>200000000.00000051</v>
      </c>
      <c r="Y89" s="8"/>
      <c r="Z89" s="8">
        <v>2017</v>
      </c>
      <c r="AA89" s="15"/>
    </row>
    <row r="90" spans="1:27" ht="63.75" x14ac:dyDescent="0.25">
      <c r="A90" s="8" t="s">
        <v>412</v>
      </c>
      <c r="B90" s="8" t="s">
        <v>31</v>
      </c>
      <c r="C90" s="9" t="s">
        <v>408</v>
      </c>
      <c r="D90" s="9" t="s">
        <v>409</v>
      </c>
      <c r="E90" s="9"/>
      <c r="F90" s="9" t="s">
        <v>409</v>
      </c>
      <c r="G90" s="8"/>
      <c r="H90" s="8" t="s">
        <v>496</v>
      </c>
      <c r="I90" s="8"/>
      <c r="J90" s="9" t="s">
        <v>597</v>
      </c>
      <c r="K90" s="11">
        <v>1</v>
      </c>
      <c r="L90" s="8">
        <v>710000000</v>
      </c>
      <c r="M90" s="8" t="s">
        <v>441</v>
      </c>
      <c r="N90" s="8" t="s">
        <v>295</v>
      </c>
      <c r="O90" s="8" t="s">
        <v>35</v>
      </c>
      <c r="P90" s="8"/>
      <c r="Q90" s="8" t="s">
        <v>467</v>
      </c>
      <c r="R90" s="8" t="s">
        <v>60</v>
      </c>
      <c r="S90" s="8"/>
      <c r="T90" s="8" t="s">
        <v>233</v>
      </c>
      <c r="U90" s="16"/>
      <c r="V90" s="17"/>
      <c r="W90" s="13">
        <v>84821428.571428597</v>
      </c>
      <c r="X90" s="13">
        <f t="shared" si="54"/>
        <v>95000000.000000045</v>
      </c>
      <c r="Y90" s="8"/>
      <c r="Z90" s="8">
        <v>2017</v>
      </c>
      <c r="AA90" s="15"/>
    </row>
    <row r="91" spans="1:27" ht="63.75" x14ac:dyDescent="0.25">
      <c r="A91" s="8" t="s">
        <v>443</v>
      </c>
      <c r="B91" s="8" t="s">
        <v>31</v>
      </c>
      <c r="C91" s="9" t="s">
        <v>408</v>
      </c>
      <c r="D91" s="9" t="s">
        <v>409</v>
      </c>
      <c r="E91" s="9"/>
      <c r="F91" s="9" t="s">
        <v>409</v>
      </c>
      <c r="G91" s="8"/>
      <c r="H91" s="8" t="s">
        <v>497</v>
      </c>
      <c r="I91" s="8"/>
      <c r="J91" s="9" t="s">
        <v>597</v>
      </c>
      <c r="K91" s="11">
        <v>1</v>
      </c>
      <c r="L91" s="8">
        <v>710000000</v>
      </c>
      <c r="M91" s="8" t="s">
        <v>441</v>
      </c>
      <c r="N91" s="8" t="s">
        <v>465</v>
      </c>
      <c r="O91" s="8" t="s">
        <v>35</v>
      </c>
      <c r="P91" s="8"/>
      <c r="Q91" s="8" t="s">
        <v>467</v>
      </c>
      <c r="R91" s="8" t="s">
        <v>60</v>
      </c>
      <c r="S91" s="8"/>
      <c r="T91" s="8" t="s">
        <v>233</v>
      </c>
      <c r="U91" s="16"/>
      <c r="V91" s="17"/>
      <c r="W91" s="13">
        <v>22321428.571428601</v>
      </c>
      <c r="X91" s="13">
        <f t="shared" si="54"/>
        <v>25000000.000000034</v>
      </c>
      <c r="Y91" s="8"/>
      <c r="Z91" s="8">
        <v>2017</v>
      </c>
      <c r="AA91" s="15"/>
    </row>
    <row r="92" spans="1:27" ht="63.75" x14ac:dyDescent="0.25">
      <c r="A92" s="8" t="s">
        <v>460</v>
      </c>
      <c r="B92" s="8" t="s">
        <v>31</v>
      </c>
      <c r="C92" s="9" t="s">
        <v>408</v>
      </c>
      <c r="D92" s="9" t="s">
        <v>409</v>
      </c>
      <c r="E92" s="9"/>
      <c r="F92" s="9" t="s">
        <v>409</v>
      </c>
      <c r="G92" s="8"/>
      <c r="H92" s="8" t="s">
        <v>498</v>
      </c>
      <c r="I92" s="8"/>
      <c r="J92" s="9" t="s">
        <v>597</v>
      </c>
      <c r="K92" s="11">
        <v>1</v>
      </c>
      <c r="L92" s="8">
        <v>710000000</v>
      </c>
      <c r="M92" s="8" t="s">
        <v>441</v>
      </c>
      <c r="N92" s="8" t="s">
        <v>465</v>
      </c>
      <c r="O92" s="8" t="s">
        <v>35</v>
      </c>
      <c r="P92" s="8"/>
      <c r="Q92" s="8" t="s">
        <v>467</v>
      </c>
      <c r="R92" s="8" t="s">
        <v>60</v>
      </c>
      <c r="S92" s="8"/>
      <c r="T92" s="8" t="s">
        <v>233</v>
      </c>
      <c r="U92" s="16"/>
      <c r="V92" s="17"/>
      <c r="W92" s="13">
        <v>178571428.57142901</v>
      </c>
      <c r="X92" s="13">
        <f t="shared" si="54"/>
        <v>200000000.00000051</v>
      </c>
      <c r="Y92" s="8"/>
      <c r="Z92" s="8">
        <v>2017</v>
      </c>
      <c r="AA92" s="15"/>
    </row>
    <row r="93" spans="1:27" ht="63.75" x14ac:dyDescent="0.25">
      <c r="A93" s="8" t="s">
        <v>502</v>
      </c>
      <c r="B93" s="8" t="s">
        <v>31</v>
      </c>
      <c r="C93" s="9" t="s">
        <v>408</v>
      </c>
      <c r="D93" s="9" t="s">
        <v>409</v>
      </c>
      <c r="E93" s="9"/>
      <c r="F93" s="9" t="s">
        <v>409</v>
      </c>
      <c r="G93" s="8"/>
      <c r="H93" s="8" t="s">
        <v>499</v>
      </c>
      <c r="I93" s="8"/>
      <c r="J93" s="9" t="s">
        <v>597</v>
      </c>
      <c r="K93" s="11">
        <v>1</v>
      </c>
      <c r="L93" s="8">
        <v>710000000</v>
      </c>
      <c r="M93" s="8" t="s">
        <v>441</v>
      </c>
      <c r="N93" s="8" t="s">
        <v>465</v>
      </c>
      <c r="O93" s="8" t="s">
        <v>35</v>
      </c>
      <c r="P93" s="8"/>
      <c r="Q93" s="8" t="s">
        <v>467</v>
      </c>
      <c r="R93" s="8" t="s">
        <v>60</v>
      </c>
      <c r="S93" s="8"/>
      <c r="T93" s="8" t="s">
        <v>233</v>
      </c>
      <c r="U93" s="16"/>
      <c r="V93" s="17"/>
      <c r="W93" s="13">
        <v>151785714.285714</v>
      </c>
      <c r="X93" s="13">
        <f t="shared" ref="X93:X94" si="55">W93*1.12</f>
        <v>169999999.9999997</v>
      </c>
      <c r="Y93" s="8"/>
      <c r="Z93" s="8">
        <v>2017</v>
      </c>
      <c r="AA93" s="15"/>
    </row>
    <row r="94" spans="1:27" ht="63.75" x14ac:dyDescent="0.25">
      <c r="A94" s="8" t="s">
        <v>503</v>
      </c>
      <c r="B94" s="8" t="s">
        <v>31</v>
      </c>
      <c r="C94" s="9" t="s">
        <v>408</v>
      </c>
      <c r="D94" s="9" t="s">
        <v>409</v>
      </c>
      <c r="E94" s="9"/>
      <c r="F94" s="9" t="s">
        <v>409</v>
      </c>
      <c r="G94" s="8"/>
      <c r="H94" s="8" t="s">
        <v>500</v>
      </c>
      <c r="I94" s="8"/>
      <c r="J94" s="9" t="s">
        <v>597</v>
      </c>
      <c r="K94" s="11">
        <v>1</v>
      </c>
      <c r="L94" s="8">
        <v>710000000</v>
      </c>
      <c r="M94" s="8" t="s">
        <v>441</v>
      </c>
      <c r="N94" s="8" t="s">
        <v>465</v>
      </c>
      <c r="O94" s="8" t="s">
        <v>35</v>
      </c>
      <c r="P94" s="8"/>
      <c r="Q94" s="8" t="s">
        <v>467</v>
      </c>
      <c r="R94" s="8" t="s">
        <v>60</v>
      </c>
      <c r="S94" s="8"/>
      <c r="T94" s="8" t="s">
        <v>233</v>
      </c>
      <c r="U94" s="16"/>
      <c r="V94" s="17"/>
      <c r="W94" s="13">
        <v>44000000</v>
      </c>
      <c r="X94" s="13">
        <f t="shared" si="55"/>
        <v>49280000.000000007</v>
      </c>
      <c r="Y94" s="8"/>
      <c r="Z94" s="8">
        <v>2017</v>
      </c>
      <c r="AA94" s="15"/>
    </row>
    <row r="95" spans="1:27" ht="63.75" x14ac:dyDescent="0.25">
      <c r="A95" s="8" t="s">
        <v>504</v>
      </c>
      <c r="B95" s="9" t="s">
        <v>31</v>
      </c>
      <c r="C95" s="9" t="s">
        <v>408</v>
      </c>
      <c r="D95" s="9" t="s">
        <v>409</v>
      </c>
      <c r="E95" s="9"/>
      <c r="F95" s="9" t="s">
        <v>409</v>
      </c>
      <c r="G95" s="9"/>
      <c r="H95" s="9" t="s">
        <v>492</v>
      </c>
      <c r="I95" s="9"/>
      <c r="J95" s="8" t="s">
        <v>45</v>
      </c>
      <c r="K95" s="11">
        <v>1</v>
      </c>
      <c r="L95" s="8">
        <v>710000000</v>
      </c>
      <c r="M95" s="8" t="s">
        <v>441</v>
      </c>
      <c r="N95" s="8" t="s">
        <v>442</v>
      </c>
      <c r="O95" s="8" t="s">
        <v>35</v>
      </c>
      <c r="P95" s="8"/>
      <c r="Q95" s="8" t="s">
        <v>491</v>
      </c>
      <c r="R95" s="8" t="s">
        <v>226</v>
      </c>
      <c r="S95" s="8"/>
      <c r="T95" s="8" t="s">
        <v>233</v>
      </c>
      <c r="U95" s="16"/>
      <c r="V95" s="17"/>
      <c r="W95" s="13">
        <v>1500000</v>
      </c>
      <c r="X95" s="13">
        <f>W95*1.12</f>
        <v>1680000.0000000002</v>
      </c>
      <c r="Y95" s="20"/>
      <c r="Z95" s="8">
        <v>2017</v>
      </c>
      <c r="AA95" s="8"/>
    </row>
    <row r="96" spans="1:27" ht="38.25" x14ac:dyDescent="0.25">
      <c r="A96" s="8" t="s">
        <v>505</v>
      </c>
      <c r="B96" s="9" t="s">
        <v>31</v>
      </c>
      <c r="C96" s="9" t="s">
        <v>461</v>
      </c>
      <c r="D96" s="9" t="s">
        <v>462</v>
      </c>
      <c r="E96" s="9"/>
      <c r="F96" s="9" t="s">
        <v>462</v>
      </c>
      <c r="G96" s="9"/>
      <c r="H96" s="9" t="s">
        <v>494</v>
      </c>
      <c r="I96" s="9"/>
      <c r="J96" s="8" t="s">
        <v>45</v>
      </c>
      <c r="K96" s="11">
        <v>1</v>
      </c>
      <c r="L96" s="8">
        <v>710000000</v>
      </c>
      <c r="M96" s="8" t="s">
        <v>441</v>
      </c>
      <c r="N96" s="8" t="s">
        <v>480</v>
      </c>
      <c r="O96" s="8" t="s">
        <v>246</v>
      </c>
      <c r="P96" s="8"/>
      <c r="Q96" s="8" t="s">
        <v>491</v>
      </c>
      <c r="R96" s="8" t="s">
        <v>252</v>
      </c>
      <c r="S96" s="8"/>
      <c r="T96" s="8" t="s">
        <v>233</v>
      </c>
      <c r="U96" s="16"/>
      <c r="V96" s="17"/>
      <c r="W96" s="13">
        <v>23000000</v>
      </c>
      <c r="X96" s="13">
        <f>W96*1.12</f>
        <v>25760000.000000004</v>
      </c>
      <c r="Y96" s="21"/>
      <c r="Z96" s="8">
        <v>2017</v>
      </c>
      <c r="AA96" s="8"/>
    </row>
    <row r="97" spans="1:27" s="33" customFormat="1" ht="51" x14ac:dyDescent="0.25">
      <c r="A97" s="8" t="s">
        <v>506</v>
      </c>
      <c r="B97" s="8" t="s">
        <v>31</v>
      </c>
      <c r="C97" s="9" t="s">
        <v>305</v>
      </c>
      <c r="D97" s="9" t="s">
        <v>306</v>
      </c>
      <c r="E97" s="8" t="s">
        <v>307</v>
      </c>
      <c r="F97" s="9" t="s">
        <v>306</v>
      </c>
      <c r="G97" s="8" t="s">
        <v>307</v>
      </c>
      <c r="H97" s="8" t="s">
        <v>466</v>
      </c>
      <c r="I97" s="8" t="s">
        <v>308</v>
      </c>
      <c r="J97" s="9" t="s">
        <v>45</v>
      </c>
      <c r="K97" s="11">
        <v>0.8</v>
      </c>
      <c r="L97" s="8">
        <v>710000000</v>
      </c>
      <c r="M97" s="8" t="s">
        <v>441</v>
      </c>
      <c r="N97" s="8" t="s">
        <v>295</v>
      </c>
      <c r="O97" s="8" t="s">
        <v>35</v>
      </c>
      <c r="P97" s="8"/>
      <c r="Q97" s="8" t="s">
        <v>467</v>
      </c>
      <c r="R97" s="8" t="s">
        <v>38</v>
      </c>
      <c r="S97" s="8"/>
      <c r="T97" s="8" t="s">
        <v>233</v>
      </c>
      <c r="U97" s="16"/>
      <c r="V97" s="17"/>
      <c r="W97" s="13">
        <v>1000000</v>
      </c>
      <c r="X97" s="13">
        <f t="shared" ref="X97" si="56">W97*1.12</f>
        <v>1120000</v>
      </c>
      <c r="Y97" s="8"/>
      <c r="Z97" s="8">
        <v>2017</v>
      </c>
      <c r="AA97" s="8"/>
    </row>
    <row r="98" spans="1:27" ht="18" customHeight="1" x14ac:dyDescent="0.25">
      <c r="A98" s="36" t="s">
        <v>235</v>
      </c>
      <c r="B98" s="3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16"/>
      <c r="V98" s="17"/>
      <c r="W98" s="18">
        <f>SUM(W87:W97)</f>
        <v>4926642571.4285698</v>
      </c>
      <c r="X98" s="18">
        <f>SUM(X87:X97)</f>
        <v>5517839680</v>
      </c>
      <c r="Y98" s="22"/>
      <c r="Z98" s="8"/>
      <c r="AA98" s="8"/>
    </row>
    <row r="99" spans="1:27" x14ac:dyDescent="0.25">
      <c r="A99" s="36" t="s">
        <v>236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8"/>
    </row>
    <row r="100" spans="1:27" ht="38.25" x14ac:dyDescent="0.25">
      <c r="A100" s="8" t="s">
        <v>355</v>
      </c>
      <c r="B100" s="9" t="s">
        <v>31</v>
      </c>
      <c r="C100" s="9" t="s">
        <v>237</v>
      </c>
      <c r="D100" s="9" t="s">
        <v>238</v>
      </c>
      <c r="E100" s="9" t="s">
        <v>239</v>
      </c>
      <c r="F100" s="9" t="s">
        <v>238</v>
      </c>
      <c r="G100" s="9" t="s">
        <v>239</v>
      </c>
      <c r="H100" s="9" t="s">
        <v>240</v>
      </c>
      <c r="I100" s="9" t="s">
        <v>241</v>
      </c>
      <c r="J100" s="9" t="s">
        <v>45</v>
      </c>
      <c r="K100" s="11">
        <v>1</v>
      </c>
      <c r="L100" s="8">
        <v>710000000</v>
      </c>
      <c r="M100" s="8" t="s">
        <v>441</v>
      </c>
      <c r="N100" s="8" t="s">
        <v>295</v>
      </c>
      <c r="O100" s="8" t="s">
        <v>35</v>
      </c>
      <c r="P100" s="8"/>
      <c r="Q100" s="8" t="s">
        <v>464</v>
      </c>
      <c r="R100" s="8" t="s">
        <v>418</v>
      </c>
      <c r="S100" s="8"/>
      <c r="T100" s="8" t="s">
        <v>243</v>
      </c>
      <c r="U100" s="16"/>
      <c r="V100" s="17"/>
      <c r="W100" s="13">
        <v>0</v>
      </c>
      <c r="X100" s="13">
        <f t="shared" ref="X100:X104" si="57">W100*1.12</f>
        <v>0</v>
      </c>
      <c r="Y100" s="20"/>
      <c r="Z100" s="8">
        <v>2017</v>
      </c>
      <c r="AA100" s="8"/>
    </row>
    <row r="101" spans="1:27" ht="38.25" x14ac:dyDescent="0.25">
      <c r="A101" s="8" t="s">
        <v>646</v>
      </c>
      <c r="B101" s="9" t="s">
        <v>31</v>
      </c>
      <c r="C101" s="9" t="s">
        <v>237</v>
      </c>
      <c r="D101" s="9" t="s">
        <v>238</v>
      </c>
      <c r="E101" s="9" t="s">
        <v>239</v>
      </c>
      <c r="F101" s="9" t="s">
        <v>238</v>
      </c>
      <c r="G101" s="9" t="s">
        <v>239</v>
      </c>
      <c r="H101" s="9" t="s">
        <v>240</v>
      </c>
      <c r="I101" s="9" t="s">
        <v>241</v>
      </c>
      <c r="J101" s="9" t="s">
        <v>45</v>
      </c>
      <c r="K101" s="11">
        <v>1</v>
      </c>
      <c r="L101" s="8">
        <v>710000000</v>
      </c>
      <c r="M101" s="8" t="s">
        <v>441</v>
      </c>
      <c r="N101" s="8" t="s">
        <v>295</v>
      </c>
      <c r="O101" s="8" t="s">
        <v>35</v>
      </c>
      <c r="P101" s="8"/>
      <c r="Q101" s="8" t="s">
        <v>464</v>
      </c>
      <c r="R101" s="8" t="s">
        <v>418</v>
      </c>
      <c r="S101" s="8"/>
      <c r="T101" s="8" t="s">
        <v>243</v>
      </c>
      <c r="U101" s="16"/>
      <c r="V101" s="17"/>
      <c r="W101" s="13">
        <v>23698079.714285702</v>
      </c>
      <c r="X101" s="13">
        <f t="shared" ref="X101" si="58">W101*1.12</f>
        <v>26541849.27999999</v>
      </c>
      <c r="Y101" s="20"/>
      <c r="Z101" s="8">
        <v>2017</v>
      </c>
      <c r="AA101" s="8" t="s">
        <v>604</v>
      </c>
    </row>
    <row r="102" spans="1:27" ht="38.25" x14ac:dyDescent="0.25">
      <c r="A102" s="8" t="s">
        <v>354</v>
      </c>
      <c r="B102" s="9" t="s">
        <v>31</v>
      </c>
      <c r="C102" s="9" t="s">
        <v>237</v>
      </c>
      <c r="D102" s="9" t="s">
        <v>238</v>
      </c>
      <c r="E102" s="9" t="s">
        <v>239</v>
      </c>
      <c r="F102" s="9" t="s">
        <v>238</v>
      </c>
      <c r="G102" s="9" t="s">
        <v>239</v>
      </c>
      <c r="H102" s="9" t="s">
        <v>244</v>
      </c>
      <c r="I102" s="9" t="s">
        <v>245</v>
      </c>
      <c r="J102" s="9" t="s">
        <v>45</v>
      </c>
      <c r="K102" s="11">
        <v>1</v>
      </c>
      <c r="L102" s="8">
        <v>710000000</v>
      </c>
      <c r="M102" s="8" t="s">
        <v>441</v>
      </c>
      <c r="N102" s="8" t="s">
        <v>295</v>
      </c>
      <c r="O102" s="8" t="s">
        <v>246</v>
      </c>
      <c r="P102" s="8"/>
      <c r="Q102" s="8" t="s">
        <v>464</v>
      </c>
      <c r="R102" s="8" t="s">
        <v>242</v>
      </c>
      <c r="S102" s="8"/>
      <c r="T102" s="8" t="s">
        <v>243</v>
      </c>
      <c r="U102" s="16"/>
      <c r="V102" s="17"/>
      <c r="W102" s="13">
        <v>120000</v>
      </c>
      <c r="X102" s="13">
        <f t="shared" si="57"/>
        <v>134400</v>
      </c>
      <c r="Y102" s="20"/>
      <c r="Z102" s="8">
        <v>2017</v>
      </c>
      <c r="AA102" s="8"/>
    </row>
    <row r="103" spans="1:27" ht="38.25" x14ac:dyDescent="0.25">
      <c r="A103" s="8" t="s">
        <v>356</v>
      </c>
      <c r="B103" s="9" t="s">
        <v>31</v>
      </c>
      <c r="C103" s="9" t="s">
        <v>237</v>
      </c>
      <c r="D103" s="9" t="s">
        <v>238</v>
      </c>
      <c r="E103" s="9" t="s">
        <v>239</v>
      </c>
      <c r="F103" s="9" t="s">
        <v>238</v>
      </c>
      <c r="G103" s="9" t="s">
        <v>239</v>
      </c>
      <c r="H103" s="9" t="s">
        <v>489</v>
      </c>
      <c r="I103" s="9" t="s">
        <v>490</v>
      </c>
      <c r="J103" s="9" t="s">
        <v>45</v>
      </c>
      <c r="K103" s="11">
        <v>1</v>
      </c>
      <c r="L103" s="8">
        <v>710000000</v>
      </c>
      <c r="M103" s="8" t="s">
        <v>441</v>
      </c>
      <c r="N103" s="8" t="s">
        <v>295</v>
      </c>
      <c r="O103" s="8" t="s">
        <v>246</v>
      </c>
      <c r="P103" s="8"/>
      <c r="Q103" s="8" t="s">
        <v>464</v>
      </c>
      <c r="R103" s="8" t="s">
        <v>242</v>
      </c>
      <c r="S103" s="8"/>
      <c r="T103" s="8" t="s">
        <v>243</v>
      </c>
      <c r="U103" s="16"/>
      <c r="V103" s="17"/>
      <c r="W103" s="13">
        <v>1500000</v>
      </c>
      <c r="X103" s="13">
        <f t="shared" ref="X103" si="59">W103*1.12</f>
        <v>1680000.0000000002</v>
      </c>
      <c r="Y103" s="20"/>
      <c r="Z103" s="8">
        <v>2017</v>
      </c>
      <c r="AA103" s="8"/>
    </row>
    <row r="104" spans="1:27" ht="51" x14ac:dyDescent="0.25">
      <c r="A104" s="8" t="s">
        <v>357</v>
      </c>
      <c r="B104" s="9" t="s">
        <v>31</v>
      </c>
      <c r="C104" s="9" t="s">
        <v>470</v>
      </c>
      <c r="D104" s="9" t="s">
        <v>471</v>
      </c>
      <c r="E104" s="9" t="s">
        <v>473</v>
      </c>
      <c r="F104" s="9" t="s">
        <v>472</v>
      </c>
      <c r="G104" s="9" t="s">
        <v>474</v>
      </c>
      <c r="H104" s="8"/>
      <c r="I104" s="8"/>
      <c r="J104" s="8" t="s">
        <v>45</v>
      </c>
      <c r="K104" s="11">
        <v>1</v>
      </c>
      <c r="L104" s="8">
        <v>710000000</v>
      </c>
      <c r="M104" s="8" t="s">
        <v>441</v>
      </c>
      <c r="N104" s="8" t="s">
        <v>295</v>
      </c>
      <c r="O104" s="8" t="s">
        <v>35</v>
      </c>
      <c r="P104" s="8"/>
      <c r="Q104" s="8" t="s">
        <v>464</v>
      </c>
      <c r="R104" s="8" t="s">
        <v>38</v>
      </c>
      <c r="S104" s="8"/>
      <c r="T104" s="8" t="s">
        <v>243</v>
      </c>
      <c r="U104" s="16"/>
      <c r="V104" s="17"/>
      <c r="W104" s="13">
        <v>4380642.8571428601</v>
      </c>
      <c r="X104" s="13">
        <f t="shared" si="57"/>
        <v>4906320.0000000037</v>
      </c>
      <c r="Y104" s="20" t="s">
        <v>260</v>
      </c>
      <c r="Z104" s="8">
        <v>2017</v>
      </c>
      <c r="AA104" s="8"/>
    </row>
    <row r="105" spans="1:27" ht="38.25" x14ac:dyDescent="0.25">
      <c r="A105" s="8" t="s">
        <v>358</v>
      </c>
      <c r="B105" s="9" t="s">
        <v>31</v>
      </c>
      <c r="C105" s="9" t="s">
        <v>247</v>
      </c>
      <c r="D105" s="9" t="s">
        <v>248</v>
      </c>
      <c r="E105" s="9" t="s">
        <v>249</v>
      </c>
      <c r="F105" s="9" t="s">
        <v>248</v>
      </c>
      <c r="G105" s="9" t="s">
        <v>249</v>
      </c>
      <c r="H105" s="9" t="s">
        <v>250</v>
      </c>
      <c r="I105" s="9" t="s">
        <v>251</v>
      </c>
      <c r="J105" s="9" t="s">
        <v>45</v>
      </c>
      <c r="K105" s="11">
        <v>1</v>
      </c>
      <c r="L105" s="8">
        <v>710000000</v>
      </c>
      <c r="M105" s="8" t="s">
        <v>441</v>
      </c>
      <c r="N105" s="8" t="s">
        <v>34</v>
      </c>
      <c r="O105" s="8" t="s">
        <v>35</v>
      </c>
      <c r="P105" s="8"/>
      <c r="Q105" s="8" t="s">
        <v>413</v>
      </c>
      <c r="R105" s="8" t="s">
        <v>252</v>
      </c>
      <c r="S105" s="8"/>
      <c r="T105" s="8" t="s">
        <v>243</v>
      </c>
      <c r="U105" s="16"/>
      <c r="V105" s="17"/>
      <c r="W105" s="13">
        <v>0</v>
      </c>
      <c r="X105" s="13">
        <f>W105</f>
        <v>0</v>
      </c>
      <c r="Y105" s="20"/>
      <c r="Z105" s="8">
        <v>2017</v>
      </c>
      <c r="AA105" s="8" t="s">
        <v>281</v>
      </c>
    </row>
    <row r="106" spans="1:27" ht="38.25" x14ac:dyDescent="0.25">
      <c r="A106" s="8" t="s">
        <v>599</v>
      </c>
      <c r="B106" s="9" t="s">
        <v>31</v>
      </c>
      <c r="C106" s="9" t="s">
        <v>247</v>
      </c>
      <c r="D106" s="9" t="s">
        <v>248</v>
      </c>
      <c r="E106" s="9" t="s">
        <v>249</v>
      </c>
      <c r="F106" s="9" t="s">
        <v>248</v>
      </c>
      <c r="G106" s="9" t="s">
        <v>249</v>
      </c>
      <c r="H106" s="9" t="s">
        <v>250</v>
      </c>
      <c r="I106" s="9" t="s">
        <v>251</v>
      </c>
      <c r="J106" s="8" t="s">
        <v>33</v>
      </c>
      <c r="K106" s="11">
        <v>1</v>
      </c>
      <c r="L106" s="8">
        <v>710000000</v>
      </c>
      <c r="M106" s="8" t="s">
        <v>441</v>
      </c>
      <c r="N106" s="8" t="s">
        <v>34</v>
      </c>
      <c r="O106" s="8" t="s">
        <v>35</v>
      </c>
      <c r="P106" s="8"/>
      <c r="Q106" s="8" t="s">
        <v>413</v>
      </c>
      <c r="R106" s="8" t="s">
        <v>252</v>
      </c>
      <c r="S106" s="8"/>
      <c r="T106" s="8" t="s">
        <v>243</v>
      </c>
      <c r="U106" s="16"/>
      <c r="V106" s="17"/>
      <c r="W106" s="13">
        <v>994997.40839999996</v>
      </c>
      <c r="X106" s="13">
        <f>W106</f>
        <v>994997.40839999996</v>
      </c>
      <c r="Y106" s="20"/>
      <c r="Z106" s="8">
        <v>2017</v>
      </c>
      <c r="AA106" s="8" t="s">
        <v>600</v>
      </c>
    </row>
    <row r="107" spans="1:27" ht="38.25" x14ac:dyDescent="0.25">
      <c r="A107" s="8" t="s">
        <v>359</v>
      </c>
      <c r="B107" s="9" t="s">
        <v>31</v>
      </c>
      <c r="C107" s="8" t="s">
        <v>253</v>
      </c>
      <c r="D107" s="9" t="s">
        <v>254</v>
      </c>
      <c r="E107" s="9" t="s">
        <v>255</v>
      </c>
      <c r="F107" s="9" t="s">
        <v>254</v>
      </c>
      <c r="G107" s="9" t="s">
        <v>255</v>
      </c>
      <c r="H107" s="10" t="s">
        <v>468</v>
      </c>
      <c r="I107" s="10" t="s">
        <v>256</v>
      </c>
      <c r="J107" s="8" t="s">
        <v>45</v>
      </c>
      <c r="K107" s="8">
        <v>100</v>
      </c>
      <c r="L107" s="8">
        <v>710000000</v>
      </c>
      <c r="M107" s="8" t="s">
        <v>441</v>
      </c>
      <c r="N107" s="8" t="s">
        <v>583</v>
      </c>
      <c r="O107" s="8" t="s">
        <v>35</v>
      </c>
      <c r="P107" s="8"/>
      <c r="Q107" s="8" t="s">
        <v>469</v>
      </c>
      <c r="R107" s="8" t="s">
        <v>38</v>
      </c>
      <c r="S107" s="8"/>
      <c r="T107" s="8" t="s">
        <v>243</v>
      </c>
      <c r="U107" s="16"/>
      <c r="V107" s="17"/>
      <c r="W107" s="13">
        <v>150000</v>
      </c>
      <c r="X107" s="13">
        <f t="shared" ref="X107" si="60">W107*1.12</f>
        <v>168000.00000000003</v>
      </c>
      <c r="Y107" s="20"/>
      <c r="Z107" s="8">
        <v>2017</v>
      </c>
      <c r="AA107" s="8"/>
    </row>
    <row r="108" spans="1:27" ht="38.25" x14ac:dyDescent="0.25">
      <c r="A108" s="8" t="s">
        <v>360</v>
      </c>
      <c r="B108" s="9" t="s">
        <v>31</v>
      </c>
      <c r="C108" s="9" t="s">
        <v>257</v>
      </c>
      <c r="D108" s="9" t="s">
        <v>258</v>
      </c>
      <c r="E108" s="9" t="s">
        <v>259</v>
      </c>
      <c r="F108" s="9" t="s">
        <v>258</v>
      </c>
      <c r="G108" s="9" t="s">
        <v>259</v>
      </c>
      <c r="H108" s="8" t="s">
        <v>282</v>
      </c>
      <c r="I108" s="8" t="s">
        <v>369</v>
      </c>
      <c r="J108" s="8" t="s">
        <v>45</v>
      </c>
      <c r="K108" s="11">
        <v>0</v>
      </c>
      <c r="L108" s="8">
        <v>710000000</v>
      </c>
      <c r="M108" s="8" t="s">
        <v>441</v>
      </c>
      <c r="N108" s="8" t="s">
        <v>295</v>
      </c>
      <c r="O108" s="8" t="s">
        <v>35</v>
      </c>
      <c r="P108" s="8"/>
      <c r="Q108" s="8" t="s">
        <v>464</v>
      </c>
      <c r="R108" s="8" t="s">
        <v>38</v>
      </c>
      <c r="S108" s="8"/>
      <c r="T108" s="8" t="s">
        <v>243</v>
      </c>
      <c r="U108" s="16"/>
      <c r="V108" s="17"/>
      <c r="W108" s="13">
        <v>0</v>
      </c>
      <c r="X108" s="13">
        <f>W108*1.12</f>
        <v>0</v>
      </c>
      <c r="Y108" s="20"/>
      <c r="Z108" s="8">
        <v>2017</v>
      </c>
      <c r="AA108" s="8"/>
    </row>
    <row r="109" spans="1:27" ht="38.25" x14ac:dyDescent="0.25">
      <c r="A109" s="8" t="s">
        <v>593</v>
      </c>
      <c r="B109" s="9" t="s">
        <v>31</v>
      </c>
      <c r="C109" s="9" t="s">
        <v>257</v>
      </c>
      <c r="D109" s="9" t="s">
        <v>258</v>
      </c>
      <c r="E109" s="9" t="s">
        <v>259</v>
      </c>
      <c r="F109" s="9" t="s">
        <v>258</v>
      </c>
      <c r="G109" s="9" t="s">
        <v>259</v>
      </c>
      <c r="H109" s="8" t="s">
        <v>598</v>
      </c>
      <c r="I109" s="8" t="s">
        <v>369</v>
      </c>
      <c r="J109" s="8" t="s">
        <v>45</v>
      </c>
      <c r="K109" s="11">
        <v>1</v>
      </c>
      <c r="L109" s="8">
        <v>710000000</v>
      </c>
      <c r="M109" s="8" t="s">
        <v>441</v>
      </c>
      <c r="N109" s="8" t="s">
        <v>291</v>
      </c>
      <c r="O109" s="8" t="s">
        <v>35</v>
      </c>
      <c r="P109" s="8"/>
      <c r="Q109" s="8" t="s">
        <v>464</v>
      </c>
      <c r="R109" s="8" t="s">
        <v>38</v>
      </c>
      <c r="S109" s="8"/>
      <c r="T109" s="8" t="s">
        <v>243</v>
      </c>
      <c r="U109" s="16"/>
      <c r="V109" s="17"/>
      <c r="W109" s="13">
        <v>500000</v>
      </c>
      <c r="X109" s="13">
        <f>W109*1.12</f>
        <v>560000</v>
      </c>
      <c r="Y109" s="20" t="s">
        <v>260</v>
      </c>
      <c r="Z109" s="8">
        <v>2017</v>
      </c>
      <c r="AA109" s="8" t="s">
        <v>594</v>
      </c>
    </row>
    <row r="110" spans="1:27" ht="38.25" x14ac:dyDescent="0.25">
      <c r="A110" s="8" t="s">
        <v>361</v>
      </c>
      <c r="B110" s="9" t="s">
        <v>31</v>
      </c>
      <c r="C110" s="9" t="s">
        <v>257</v>
      </c>
      <c r="D110" s="9" t="s">
        <v>258</v>
      </c>
      <c r="E110" s="9" t="s">
        <v>259</v>
      </c>
      <c r="F110" s="9" t="s">
        <v>258</v>
      </c>
      <c r="G110" s="9" t="s">
        <v>259</v>
      </c>
      <c r="H110" s="8" t="s">
        <v>283</v>
      </c>
      <c r="I110" s="8" t="s">
        <v>370</v>
      </c>
      <c r="J110" s="8" t="s">
        <v>45</v>
      </c>
      <c r="K110" s="11">
        <v>1</v>
      </c>
      <c r="L110" s="8">
        <v>710000000</v>
      </c>
      <c r="M110" s="8" t="s">
        <v>441</v>
      </c>
      <c r="N110" s="8" t="s">
        <v>295</v>
      </c>
      <c r="O110" s="8" t="s">
        <v>35</v>
      </c>
      <c r="P110" s="8"/>
      <c r="Q110" s="8" t="s">
        <v>464</v>
      </c>
      <c r="R110" s="8" t="s">
        <v>38</v>
      </c>
      <c r="S110" s="8"/>
      <c r="T110" s="8" t="s">
        <v>243</v>
      </c>
      <c r="U110" s="16"/>
      <c r="V110" s="17"/>
      <c r="W110" s="13">
        <v>100000</v>
      </c>
      <c r="X110" s="13">
        <f t="shared" ref="X110:X115" si="61">W110*1.12</f>
        <v>112000.00000000001</v>
      </c>
      <c r="Y110" s="20" t="s">
        <v>260</v>
      </c>
      <c r="Z110" s="8">
        <v>2017</v>
      </c>
      <c r="AA110" s="8"/>
    </row>
    <row r="111" spans="1:27" ht="71.25" customHeight="1" x14ac:dyDescent="0.25">
      <c r="A111" s="8" t="s">
        <v>362</v>
      </c>
      <c r="B111" s="9" t="s">
        <v>31</v>
      </c>
      <c r="C111" s="9" t="s">
        <v>261</v>
      </c>
      <c r="D111" s="9" t="s">
        <v>262</v>
      </c>
      <c r="E111" s="9" t="s">
        <v>263</v>
      </c>
      <c r="F111" s="9" t="s">
        <v>262</v>
      </c>
      <c r="G111" s="9" t="s">
        <v>263</v>
      </c>
      <c r="H111" s="8"/>
      <c r="I111" s="8"/>
      <c r="J111" s="8" t="s">
        <v>45</v>
      </c>
      <c r="K111" s="11">
        <v>1</v>
      </c>
      <c r="L111" s="8">
        <v>710000000</v>
      </c>
      <c r="M111" s="8" t="s">
        <v>441</v>
      </c>
      <c r="N111" s="8" t="s">
        <v>584</v>
      </c>
      <c r="O111" s="8" t="s">
        <v>35</v>
      </c>
      <c r="P111" s="8"/>
      <c r="Q111" s="8" t="s">
        <v>264</v>
      </c>
      <c r="R111" s="8" t="s">
        <v>38</v>
      </c>
      <c r="S111" s="8"/>
      <c r="T111" s="8" t="s">
        <v>243</v>
      </c>
      <c r="U111" s="16"/>
      <c r="V111" s="17"/>
      <c r="W111" s="13">
        <v>1000000</v>
      </c>
      <c r="X111" s="13">
        <f t="shared" si="61"/>
        <v>1120000</v>
      </c>
      <c r="Y111" s="20"/>
      <c r="Z111" s="8">
        <v>2017</v>
      </c>
      <c r="AA111" s="8"/>
    </row>
    <row r="112" spans="1:27" ht="69.75" customHeight="1" x14ac:dyDescent="0.25">
      <c r="A112" s="8" t="s">
        <v>363</v>
      </c>
      <c r="B112" s="9" t="s">
        <v>31</v>
      </c>
      <c r="C112" s="9" t="s">
        <v>265</v>
      </c>
      <c r="D112" s="9" t="s">
        <v>266</v>
      </c>
      <c r="E112" s="9" t="s">
        <v>267</v>
      </c>
      <c r="F112" s="9" t="s">
        <v>266</v>
      </c>
      <c r="G112" s="9" t="s">
        <v>267</v>
      </c>
      <c r="H112" s="8"/>
      <c r="I112" s="8"/>
      <c r="J112" s="8" t="s">
        <v>45</v>
      </c>
      <c r="K112" s="11">
        <v>1</v>
      </c>
      <c r="L112" s="8">
        <v>710000000</v>
      </c>
      <c r="M112" s="8" t="s">
        <v>441</v>
      </c>
      <c r="N112" s="8" t="s">
        <v>295</v>
      </c>
      <c r="O112" s="8" t="s">
        <v>35</v>
      </c>
      <c r="P112" s="8"/>
      <c r="Q112" s="8" t="s">
        <v>464</v>
      </c>
      <c r="R112" s="8" t="s">
        <v>268</v>
      </c>
      <c r="S112" s="8"/>
      <c r="T112" s="8" t="s">
        <v>243</v>
      </c>
      <c r="U112" s="16"/>
      <c r="V112" s="17"/>
      <c r="W112" s="13">
        <v>4838625</v>
      </c>
      <c r="X112" s="13">
        <f t="shared" si="61"/>
        <v>5419260.0000000009</v>
      </c>
      <c r="Y112" s="20" t="s">
        <v>260</v>
      </c>
      <c r="Z112" s="8">
        <v>2017</v>
      </c>
      <c r="AA112" s="8"/>
    </row>
    <row r="113" spans="1:27" ht="70.5" customHeight="1" x14ac:dyDescent="0.25">
      <c r="A113" s="8" t="s">
        <v>364</v>
      </c>
      <c r="B113" s="9" t="s">
        <v>31</v>
      </c>
      <c r="C113" s="9" t="s">
        <v>274</v>
      </c>
      <c r="D113" s="9" t="s">
        <v>275</v>
      </c>
      <c r="E113" s="9" t="s">
        <v>276</v>
      </c>
      <c r="F113" s="9" t="s">
        <v>275</v>
      </c>
      <c r="G113" s="9" t="s">
        <v>276</v>
      </c>
      <c r="H113" s="9" t="s">
        <v>280</v>
      </c>
      <c r="I113" s="9" t="s">
        <v>277</v>
      </c>
      <c r="J113" s="8" t="s">
        <v>45</v>
      </c>
      <c r="K113" s="11">
        <v>1</v>
      </c>
      <c r="L113" s="8">
        <v>710000000</v>
      </c>
      <c r="M113" s="8" t="s">
        <v>441</v>
      </c>
      <c r="N113" s="8" t="s">
        <v>295</v>
      </c>
      <c r="O113" s="8" t="s">
        <v>35</v>
      </c>
      <c r="P113" s="8"/>
      <c r="Q113" s="8" t="s">
        <v>464</v>
      </c>
      <c r="R113" s="8" t="s">
        <v>268</v>
      </c>
      <c r="S113" s="8"/>
      <c r="T113" s="8" t="s">
        <v>243</v>
      </c>
      <c r="U113" s="16"/>
      <c r="V113" s="17"/>
      <c r="W113" s="13">
        <v>3088800</v>
      </c>
      <c r="X113" s="13">
        <f>W113*1.12</f>
        <v>3459456.0000000005</v>
      </c>
      <c r="Y113" s="20" t="s">
        <v>260</v>
      </c>
      <c r="Z113" s="8">
        <v>2017</v>
      </c>
      <c r="AA113" s="8"/>
    </row>
    <row r="114" spans="1:27" ht="63.75" x14ac:dyDescent="0.25">
      <c r="A114" s="8" t="s">
        <v>365</v>
      </c>
      <c r="B114" s="9" t="s">
        <v>31</v>
      </c>
      <c r="C114" s="9" t="s">
        <v>269</v>
      </c>
      <c r="D114" s="9" t="s">
        <v>270</v>
      </c>
      <c r="E114" s="9" t="s">
        <v>271</v>
      </c>
      <c r="F114" s="9" t="s">
        <v>294</v>
      </c>
      <c r="G114" s="9" t="s">
        <v>271</v>
      </c>
      <c r="H114" s="8" t="s">
        <v>272</v>
      </c>
      <c r="I114" s="8" t="s">
        <v>273</v>
      </c>
      <c r="J114" s="8" t="s">
        <v>45</v>
      </c>
      <c r="K114" s="11">
        <v>1</v>
      </c>
      <c r="L114" s="8">
        <v>710000000</v>
      </c>
      <c r="M114" s="8" t="s">
        <v>441</v>
      </c>
      <c r="N114" s="8" t="s">
        <v>295</v>
      </c>
      <c r="O114" s="8" t="s">
        <v>35</v>
      </c>
      <c r="P114" s="8"/>
      <c r="Q114" s="8" t="s">
        <v>464</v>
      </c>
      <c r="R114" s="8" t="s">
        <v>268</v>
      </c>
      <c r="S114" s="8"/>
      <c r="T114" s="8" t="s">
        <v>243</v>
      </c>
      <c r="U114" s="16"/>
      <c r="V114" s="17"/>
      <c r="W114" s="13">
        <v>1790000</v>
      </c>
      <c r="X114" s="13">
        <f t="shared" si="61"/>
        <v>2004800.0000000002</v>
      </c>
      <c r="Y114" s="20" t="s">
        <v>260</v>
      </c>
      <c r="Z114" s="8">
        <v>2017</v>
      </c>
      <c r="AA114" s="8"/>
    </row>
    <row r="115" spans="1:27" ht="38.25" x14ac:dyDescent="0.25">
      <c r="A115" s="8" t="s">
        <v>366</v>
      </c>
      <c r="B115" s="9" t="s">
        <v>31</v>
      </c>
      <c r="C115" s="9" t="s">
        <v>297</v>
      </c>
      <c r="D115" s="9" t="s">
        <v>298</v>
      </c>
      <c r="E115" s="9" t="s">
        <v>299</v>
      </c>
      <c r="F115" s="9" t="s">
        <v>298</v>
      </c>
      <c r="G115" s="9" t="s">
        <v>299</v>
      </c>
      <c r="H115" s="9"/>
      <c r="I115" s="9"/>
      <c r="J115" s="8" t="s">
        <v>33</v>
      </c>
      <c r="K115" s="11">
        <v>1</v>
      </c>
      <c r="L115" s="8">
        <v>710000000</v>
      </c>
      <c r="M115" s="8" t="s">
        <v>441</v>
      </c>
      <c r="N115" s="8" t="s">
        <v>295</v>
      </c>
      <c r="O115" s="8" t="s">
        <v>35</v>
      </c>
      <c r="P115" s="8"/>
      <c r="Q115" s="8" t="s">
        <v>464</v>
      </c>
      <c r="R115" s="8" t="s">
        <v>38</v>
      </c>
      <c r="S115" s="8"/>
      <c r="T115" s="8" t="s">
        <v>243</v>
      </c>
      <c r="U115" s="16"/>
      <c r="V115" s="17"/>
      <c r="W115" s="13">
        <v>6000000</v>
      </c>
      <c r="X115" s="13">
        <f t="shared" si="61"/>
        <v>6720000.0000000009</v>
      </c>
      <c r="Y115" s="20"/>
      <c r="Z115" s="8">
        <v>2017</v>
      </c>
      <c r="AA115" s="8"/>
    </row>
    <row r="116" spans="1:27" ht="38.25" x14ac:dyDescent="0.25">
      <c r="A116" s="8" t="s">
        <v>367</v>
      </c>
      <c r="B116" s="9" t="s">
        <v>31</v>
      </c>
      <c r="C116" s="9" t="s">
        <v>292</v>
      </c>
      <c r="D116" s="9" t="s">
        <v>293</v>
      </c>
      <c r="E116" s="9" t="s">
        <v>296</v>
      </c>
      <c r="F116" s="9" t="s">
        <v>293</v>
      </c>
      <c r="G116" s="9" t="s">
        <v>296</v>
      </c>
      <c r="H116" s="9"/>
      <c r="I116" s="9"/>
      <c r="J116" s="8" t="s">
        <v>45</v>
      </c>
      <c r="K116" s="23">
        <v>0.5</v>
      </c>
      <c r="L116" s="8">
        <v>710000000</v>
      </c>
      <c r="M116" s="8" t="s">
        <v>441</v>
      </c>
      <c r="N116" s="8" t="s">
        <v>465</v>
      </c>
      <c r="O116" s="8" t="s">
        <v>35</v>
      </c>
      <c r="P116" s="8"/>
      <c r="Q116" s="8" t="s">
        <v>464</v>
      </c>
      <c r="R116" s="8" t="s">
        <v>38</v>
      </c>
      <c r="S116" s="8"/>
      <c r="T116" s="8" t="s">
        <v>243</v>
      </c>
      <c r="U116" s="16"/>
      <c r="V116" s="17"/>
      <c r="W116" s="13">
        <v>200000</v>
      </c>
      <c r="X116" s="13">
        <f>W116*1.12</f>
        <v>224000.00000000003</v>
      </c>
      <c r="Y116" s="20"/>
      <c r="Z116" s="8">
        <v>2017</v>
      </c>
      <c r="AA116" s="8"/>
    </row>
    <row r="117" spans="1:27" ht="38.25" x14ac:dyDescent="0.25">
      <c r="A117" s="8" t="s">
        <v>368</v>
      </c>
      <c r="B117" s="9" t="s">
        <v>31</v>
      </c>
      <c r="C117" s="9" t="s">
        <v>300</v>
      </c>
      <c r="D117" s="9" t="s">
        <v>301</v>
      </c>
      <c r="E117" s="9" t="s">
        <v>302</v>
      </c>
      <c r="F117" s="9" t="s">
        <v>301</v>
      </c>
      <c r="G117" s="9" t="s">
        <v>302</v>
      </c>
      <c r="H117" s="9" t="s">
        <v>478</v>
      </c>
      <c r="I117" s="9"/>
      <c r="J117" s="8" t="s">
        <v>45</v>
      </c>
      <c r="K117" s="11">
        <v>1</v>
      </c>
      <c r="L117" s="8">
        <v>710000000</v>
      </c>
      <c r="M117" s="8" t="s">
        <v>441</v>
      </c>
      <c r="N117" s="8" t="s">
        <v>414</v>
      </c>
      <c r="O117" s="8" t="s">
        <v>35</v>
      </c>
      <c r="P117" s="8"/>
      <c r="Q117" s="8" t="s">
        <v>464</v>
      </c>
      <c r="R117" s="8" t="s">
        <v>38</v>
      </c>
      <c r="S117" s="8"/>
      <c r="T117" s="8" t="s">
        <v>243</v>
      </c>
      <c r="U117" s="16"/>
      <c r="V117" s="17"/>
      <c r="W117" s="13">
        <v>0</v>
      </c>
      <c r="X117" s="13">
        <f>W117*1.12</f>
        <v>0</v>
      </c>
      <c r="Y117" s="20"/>
      <c r="Z117" s="8">
        <v>2017</v>
      </c>
      <c r="AA117" s="8"/>
    </row>
    <row r="118" spans="1:27" ht="38.25" x14ac:dyDescent="0.25">
      <c r="A118" s="8" t="s">
        <v>609</v>
      </c>
      <c r="B118" s="9" t="s">
        <v>31</v>
      </c>
      <c r="C118" s="9" t="s">
        <v>300</v>
      </c>
      <c r="D118" s="9" t="s">
        <v>301</v>
      </c>
      <c r="E118" s="9" t="s">
        <v>302</v>
      </c>
      <c r="F118" s="9" t="s">
        <v>301</v>
      </c>
      <c r="G118" s="9" t="s">
        <v>302</v>
      </c>
      <c r="H118" s="9" t="s">
        <v>478</v>
      </c>
      <c r="I118" s="9"/>
      <c r="J118" s="8" t="s">
        <v>45</v>
      </c>
      <c r="K118" s="11">
        <v>1</v>
      </c>
      <c r="L118" s="8">
        <v>710000000</v>
      </c>
      <c r="M118" s="8" t="s">
        <v>441</v>
      </c>
      <c r="N118" s="8" t="s">
        <v>414</v>
      </c>
      <c r="O118" s="8" t="s">
        <v>35</v>
      </c>
      <c r="P118" s="8"/>
      <c r="Q118" s="8" t="s">
        <v>464</v>
      </c>
      <c r="R118" s="8" t="s">
        <v>38</v>
      </c>
      <c r="S118" s="8"/>
      <c r="T118" s="8" t="s">
        <v>243</v>
      </c>
      <c r="U118" s="16"/>
      <c r="V118" s="17"/>
      <c r="W118" s="13">
        <v>60000</v>
      </c>
      <c r="X118" s="13">
        <f>W118*1.12</f>
        <v>67200</v>
      </c>
      <c r="Y118" s="20"/>
      <c r="Z118" s="8">
        <v>2017</v>
      </c>
      <c r="AA118" s="8" t="s">
        <v>604</v>
      </c>
    </row>
    <row r="119" spans="1:27" ht="38.25" x14ac:dyDescent="0.25">
      <c r="A119" s="8" t="s">
        <v>391</v>
      </c>
      <c r="B119" s="9" t="s">
        <v>31</v>
      </c>
      <c r="C119" s="9" t="s">
        <v>395</v>
      </c>
      <c r="D119" s="9" t="s">
        <v>396</v>
      </c>
      <c r="E119" s="9"/>
      <c r="F119" s="9" t="s">
        <v>396</v>
      </c>
      <c r="G119" s="9"/>
      <c r="H119" s="9"/>
      <c r="I119" s="9"/>
      <c r="J119" s="8" t="s">
        <v>45</v>
      </c>
      <c r="K119" s="11">
        <v>1</v>
      </c>
      <c r="L119" s="8">
        <v>710000000</v>
      </c>
      <c r="M119" s="8" t="s">
        <v>441</v>
      </c>
      <c r="N119" s="8" t="s">
        <v>375</v>
      </c>
      <c r="O119" s="8" t="s">
        <v>35</v>
      </c>
      <c r="P119" s="8"/>
      <c r="Q119" s="8" t="s">
        <v>413</v>
      </c>
      <c r="R119" s="8">
        <v>100</v>
      </c>
      <c r="S119" s="8"/>
      <c r="T119" s="8" t="s">
        <v>243</v>
      </c>
      <c r="U119" s="16"/>
      <c r="V119" s="17"/>
      <c r="W119" s="13">
        <v>0</v>
      </c>
      <c r="X119" s="13">
        <f>W119*1</f>
        <v>0</v>
      </c>
      <c r="Y119" s="20"/>
      <c r="Z119" s="8">
        <v>2017</v>
      </c>
      <c r="AA119" s="8" t="s">
        <v>281</v>
      </c>
    </row>
    <row r="120" spans="1:27" ht="38.25" x14ac:dyDescent="0.25">
      <c r="A120" s="8" t="s">
        <v>601</v>
      </c>
      <c r="B120" s="9" t="s">
        <v>31</v>
      </c>
      <c r="C120" s="9" t="s">
        <v>395</v>
      </c>
      <c r="D120" s="9" t="s">
        <v>396</v>
      </c>
      <c r="E120" s="9"/>
      <c r="F120" s="9" t="s">
        <v>396</v>
      </c>
      <c r="G120" s="9"/>
      <c r="H120" s="9"/>
      <c r="I120" s="9"/>
      <c r="J120" s="8" t="s">
        <v>33</v>
      </c>
      <c r="K120" s="11">
        <v>1</v>
      </c>
      <c r="L120" s="8">
        <v>710000000</v>
      </c>
      <c r="M120" s="8" t="s">
        <v>441</v>
      </c>
      <c r="N120" s="8" t="s">
        <v>375</v>
      </c>
      <c r="O120" s="8" t="s">
        <v>35</v>
      </c>
      <c r="P120" s="8"/>
      <c r="Q120" s="8" t="s">
        <v>413</v>
      </c>
      <c r="R120" s="8">
        <v>100</v>
      </c>
      <c r="S120" s="8"/>
      <c r="T120" s="8" t="s">
        <v>243</v>
      </c>
      <c r="U120" s="16"/>
      <c r="V120" s="17"/>
      <c r="W120" s="13">
        <v>0</v>
      </c>
      <c r="X120" s="13">
        <f>W120*1</f>
        <v>0</v>
      </c>
      <c r="Y120" s="20"/>
      <c r="Z120" s="8">
        <v>2017</v>
      </c>
      <c r="AA120" s="8" t="s">
        <v>600</v>
      </c>
    </row>
    <row r="121" spans="1:27" ht="38.25" x14ac:dyDescent="0.25">
      <c r="A121" s="8" t="s">
        <v>616</v>
      </c>
      <c r="B121" s="9" t="s">
        <v>31</v>
      </c>
      <c r="C121" s="9" t="s">
        <v>395</v>
      </c>
      <c r="D121" s="9" t="s">
        <v>396</v>
      </c>
      <c r="E121" s="9"/>
      <c r="F121" s="9" t="s">
        <v>396</v>
      </c>
      <c r="G121" s="9"/>
      <c r="H121" s="9"/>
      <c r="I121" s="9"/>
      <c r="J121" s="8" t="s">
        <v>33</v>
      </c>
      <c r="K121" s="11">
        <v>1</v>
      </c>
      <c r="L121" s="8">
        <v>710000000</v>
      </c>
      <c r="M121" s="8" t="s">
        <v>441</v>
      </c>
      <c r="N121" s="8" t="s">
        <v>375</v>
      </c>
      <c r="O121" s="8" t="s">
        <v>35</v>
      </c>
      <c r="P121" s="8"/>
      <c r="Q121" s="8" t="s">
        <v>413</v>
      </c>
      <c r="R121" s="8">
        <v>100</v>
      </c>
      <c r="S121" s="8"/>
      <c r="T121" s="8" t="s">
        <v>243</v>
      </c>
      <c r="U121" s="16"/>
      <c r="V121" s="17"/>
      <c r="W121" s="13">
        <v>11418</v>
      </c>
      <c r="X121" s="13">
        <f>W121*1</f>
        <v>11418</v>
      </c>
      <c r="Y121" s="20"/>
      <c r="Z121" s="8">
        <v>2017</v>
      </c>
      <c r="AA121" s="8" t="s">
        <v>604</v>
      </c>
    </row>
    <row r="122" spans="1:27" ht="38.25" x14ac:dyDescent="0.25">
      <c r="A122" s="8" t="s">
        <v>392</v>
      </c>
      <c r="B122" s="9" t="s">
        <v>31</v>
      </c>
      <c r="C122" s="9" t="s">
        <v>397</v>
      </c>
      <c r="D122" s="9" t="s">
        <v>399</v>
      </c>
      <c r="E122" s="9"/>
      <c r="F122" s="9" t="s">
        <v>399</v>
      </c>
      <c r="G122" s="9"/>
      <c r="H122" s="9"/>
      <c r="I122" s="9"/>
      <c r="J122" s="8" t="s">
        <v>45</v>
      </c>
      <c r="K122" s="11">
        <v>0.5</v>
      </c>
      <c r="L122" s="8">
        <v>710000000</v>
      </c>
      <c r="M122" s="8" t="s">
        <v>441</v>
      </c>
      <c r="N122" s="8" t="s">
        <v>465</v>
      </c>
      <c r="O122" s="8" t="s">
        <v>35</v>
      </c>
      <c r="P122" s="8"/>
      <c r="Q122" s="8" t="s">
        <v>464</v>
      </c>
      <c r="R122" s="8" t="s">
        <v>38</v>
      </c>
      <c r="S122" s="8"/>
      <c r="T122" s="8" t="s">
        <v>243</v>
      </c>
      <c r="U122" s="16"/>
      <c r="V122" s="17"/>
      <c r="W122" s="13">
        <v>255000</v>
      </c>
      <c r="X122" s="13">
        <f>W122*1.12</f>
        <v>285600</v>
      </c>
      <c r="Y122" s="20"/>
      <c r="Z122" s="8">
        <v>2017</v>
      </c>
      <c r="AA122" s="8"/>
    </row>
    <row r="123" spans="1:27" ht="38.25" x14ac:dyDescent="0.25">
      <c r="A123" s="8" t="s">
        <v>393</v>
      </c>
      <c r="B123" s="9" t="s">
        <v>31</v>
      </c>
      <c r="C123" s="9" t="s">
        <v>398</v>
      </c>
      <c r="D123" s="9" t="s">
        <v>400</v>
      </c>
      <c r="E123" s="9"/>
      <c r="F123" s="9" t="s">
        <v>400</v>
      </c>
      <c r="G123" s="9"/>
      <c r="H123" s="9"/>
      <c r="I123" s="9"/>
      <c r="J123" s="8" t="s">
        <v>45</v>
      </c>
      <c r="K123" s="11">
        <v>1</v>
      </c>
      <c r="L123" s="8">
        <v>710000000</v>
      </c>
      <c r="M123" s="8" t="s">
        <v>441</v>
      </c>
      <c r="N123" s="8" t="s">
        <v>295</v>
      </c>
      <c r="O123" s="8" t="s">
        <v>35</v>
      </c>
      <c r="P123" s="8"/>
      <c r="Q123" s="8" t="s">
        <v>464</v>
      </c>
      <c r="R123" s="8" t="s">
        <v>38</v>
      </c>
      <c r="S123" s="8"/>
      <c r="T123" s="8" t="s">
        <v>243</v>
      </c>
      <c r="U123" s="16"/>
      <c r="V123" s="17"/>
      <c r="W123" s="13">
        <v>120000</v>
      </c>
      <c r="X123" s="13">
        <f>W123*1.12</f>
        <v>134400</v>
      </c>
      <c r="Y123" s="20"/>
      <c r="Z123" s="8">
        <v>2017</v>
      </c>
      <c r="AA123" s="8"/>
    </row>
    <row r="124" spans="1:27" ht="38.25" x14ac:dyDescent="0.25">
      <c r="A124" s="8" t="s">
        <v>394</v>
      </c>
      <c r="B124" s="9" t="s">
        <v>31</v>
      </c>
      <c r="C124" s="9" t="s">
        <v>419</v>
      </c>
      <c r="D124" s="9" t="s">
        <v>420</v>
      </c>
      <c r="E124" s="9"/>
      <c r="F124" s="9" t="s">
        <v>425</v>
      </c>
      <c r="G124" s="9"/>
      <c r="H124" s="9" t="s">
        <v>427</v>
      </c>
      <c r="I124" s="9"/>
      <c r="J124" s="9" t="s">
        <v>45</v>
      </c>
      <c r="K124" s="9">
        <v>100</v>
      </c>
      <c r="L124" s="8">
        <v>710000000</v>
      </c>
      <c r="M124" s="8" t="s">
        <v>441</v>
      </c>
      <c r="N124" s="9" t="s">
        <v>480</v>
      </c>
      <c r="O124" s="8" t="s">
        <v>35</v>
      </c>
      <c r="P124" s="9"/>
      <c r="Q124" s="9" t="s">
        <v>428</v>
      </c>
      <c r="R124" s="11">
        <v>1</v>
      </c>
      <c r="S124" s="9"/>
      <c r="T124" s="9" t="s">
        <v>416</v>
      </c>
      <c r="U124" s="24"/>
      <c r="V124" s="24"/>
      <c r="W124" s="24">
        <v>0</v>
      </c>
      <c r="X124" s="24">
        <f t="shared" ref="X124" si="62">W124*1.12</f>
        <v>0</v>
      </c>
      <c r="Y124" s="24"/>
      <c r="Z124" s="8">
        <v>2017</v>
      </c>
      <c r="AA124" s="24"/>
    </row>
    <row r="125" spans="1:27" ht="38.25" x14ac:dyDescent="0.25">
      <c r="A125" s="8" t="s">
        <v>602</v>
      </c>
      <c r="B125" s="9" t="s">
        <v>31</v>
      </c>
      <c r="C125" s="9" t="s">
        <v>419</v>
      </c>
      <c r="D125" s="9" t="s">
        <v>420</v>
      </c>
      <c r="E125" s="9"/>
      <c r="F125" s="9" t="s">
        <v>425</v>
      </c>
      <c r="G125" s="9"/>
      <c r="H125" s="9" t="s">
        <v>427</v>
      </c>
      <c r="I125" s="9"/>
      <c r="J125" s="8" t="s">
        <v>45</v>
      </c>
      <c r="K125" s="9">
        <v>100</v>
      </c>
      <c r="L125" s="8">
        <v>710000000</v>
      </c>
      <c r="M125" s="8" t="s">
        <v>441</v>
      </c>
      <c r="N125" s="9" t="s">
        <v>480</v>
      </c>
      <c r="O125" s="8" t="s">
        <v>35</v>
      </c>
      <c r="P125" s="9"/>
      <c r="Q125" s="9" t="s">
        <v>428</v>
      </c>
      <c r="R125" s="11">
        <v>1</v>
      </c>
      <c r="S125" s="9"/>
      <c r="T125" s="9" t="s">
        <v>416</v>
      </c>
      <c r="U125" s="24"/>
      <c r="V125" s="24"/>
      <c r="W125" s="24">
        <v>598430</v>
      </c>
      <c r="X125" s="24">
        <f t="shared" ref="X125:X129" si="63">W125*1.12</f>
        <v>670241.60000000009</v>
      </c>
      <c r="Y125" s="24"/>
      <c r="Z125" s="8">
        <v>2017</v>
      </c>
      <c r="AA125" s="8" t="s">
        <v>604</v>
      </c>
    </row>
    <row r="126" spans="1:27" ht="25.5" x14ac:dyDescent="0.25">
      <c r="A126" s="8" t="s">
        <v>410</v>
      </c>
      <c r="B126" s="9" t="s">
        <v>31</v>
      </c>
      <c r="C126" s="9" t="s">
        <v>421</v>
      </c>
      <c r="D126" s="9" t="s">
        <v>422</v>
      </c>
      <c r="E126" s="9"/>
      <c r="F126" s="9" t="s">
        <v>426</v>
      </c>
      <c r="G126" s="9"/>
      <c r="H126" s="9" t="s">
        <v>479</v>
      </c>
      <c r="I126" s="9"/>
      <c r="J126" s="14" t="s">
        <v>45</v>
      </c>
      <c r="K126" s="14">
        <v>100</v>
      </c>
      <c r="L126" s="8">
        <v>710000000</v>
      </c>
      <c r="M126" s="8" t="s">
        <v>441</v>
      </c>
      <c r="N126" s="8" t="s">
        <v>417</v>
      </c>
      <c r="O126" s="8" t="s">
        <v>35</v>
      </c>
      <c r="P126" s="8"/>
      <c r="Q126" s="8" t="s">
        <v>433</v>
      </c>
      <c r="R126" s="11">
        <v>1</v>
      </c>
      <c r="S126" s="25"/>
      <c r="T126" s="9" t="s">
        <v>416</v>
      </c>
      <c r="U126" s="26"/>
      <c r="V126" s="27"/>
      <c r="W126" s="24">
        <v>20000</v>
      </c>
      <c r="X126" s="27">
        <f t="shared" si="63"/>
        <v>22400.000000000004</v>
      </c>
      <c r="Y126" s="14"/>
      <c r="Z126" s="8">
        <v>2017</v>
      </c>
      <c r="AA126" s="9"/>
    </row>
    <row r="127" spans="1:27" ht="38.25" x14ac:dyDescent="0.25">
      <c r="A127" s="8" t="s">
        <v>411</v>
      </c>
      <c r="B127" s="9" t="s">
        <v>31</v>
      </c>
      <c r="C127" s="9" t="s">
        <v>423</v>
      </c>
      <c r="D127" s="9" t="s">
        <v>424</v>
      </c>
      <c r="E127" s="9"/>
      <c r="F127" s="9" t="s">
        <v>424</v>
      </c>
      <c r="G127" s="9"/>
      <c r="H127" s="9"/>
      <c r="I127" s="9"/>
      <c r="J127" s="14" t="s">
        <v>33</v>
      </c>
      <c r="K127" s="14">
        <v>100</v>
      </c>
      <c r="L127" s="8">
        <v>710000000</v>
      </c>
      <c r="M127" s="8" t="s">
        <v>441</v>
      </c>
      <c r="N127" s="9" t="s">
        <v>295</v>
      </c>
      <c r="O127" s="8" t="s">
        <v>35</v>
      </c>
      <c r="P127" s="14"/>
      <c r="Q127" s="8" t="s">
        <v>464</v>
      </c>
      <c r="R127" s="14" t="s">
        <v>38</v>
      </c>
      <c r="S127" s="28"/>
      <c r="T127" s="9" t="s">
        <v>416</v>
      </c>
      <c r="U127" s="14"/>
      <c r="V127" s="14"/>
      <c r="W127" s="24">
        <v>0</v>
      </c>
      <c r="X127" s="27">
        <f t="shared" ref="X127" si="64">W127*1.12</f>
        <v>0</v>
      </c>
      <c r="Y127" s="14"/>
      <c r="Z127" s="8">
        <v>2017</v>
      </c>
      <c r="AA127" s="14"/>
    </row>
    <row r="128" spans="1:27" ht="38.25" x14ac:dyDescent="0.25">
      <c r="A128" s="8" t="s">
        <v>623</v>
      </c>
      <c r="B128" s="9" t="s">
        <v>31</v>
      </c>
      <c r="C128" s="9" t="s">
        <v>423</v>
      </c>
      <c r="D128" s="9" t="s">
        <v>424</v>
      </c>
      <c r="E128" s="9"/>
      <c r="F128" s="9" t="s">
        <v>424</v>
      </c>
      <c r="G128" s="9"/>
      <c r="H128" s="9" t="s">
        <v>628</v>
      </c>
      <c r="I128" s="9"/>
      <c r="J128" s="14" t="s">
        <v>33</v>
      </c>
      <c r="K128" s="14">
        <v>100</v>
      </c>
      <c r="L128" s="8">
        <v>710000000</v>
      </c>
      <c r="M128" s="8" t="s">
        <v>441</v>
      </c>
      <c r="N128" s="9" t="s">
        <v>619</v>
      </c>
      <c r="O128" s="8" t="s">
        <v>35</v>
      </c>
      <c r="P128" s="14"/>
      <c r="Q128" s="8" t="s">
        <v>464</v>
      </c>
      <c r="R128" s="14" t="s">
        <v>38</v>
      </c>
      <c r="S128" s="28"/>
      <c r="T128" s="9" t="s">
        <v>416</v>
      </c>
      <c r="U128" s="14"/>
      <c r="V128" s="14"/>
      <c r="W128" s="24">
        <v>1000000</v>
      </c>
      <c r="X128" s="27">
        <f t="shared" si="63"/>
        <v>1120000</v>
      </c>
      <c r="Y128" s="14"/>
      <c r="Z128" s="8">
        <v>2017</v>
      </c>
      <c r="AA128" s="8" t="s">
        <v>629</v>
      </c>
    </row>
    <row r="129" spans="1:27" ht="38.25" x14ac:dyDescent="0.25">
      <c r="A129" s="8" t="s">
        <v>429</v>
      </c>
      <c r="B129" s="9" t="s">
        <v>31</v>
      </c>
      <c r="C129" s="9" t="s">
        <v>475</v>
      </c>
      <c r="D129" s="9" t="s">
        <v>476</v>
      </c>
      <c r="E129" s="9"/>
      <c r="F129" s="9" t="s">
        <v>476</v>
      </c>
      <c r="G129" s="9"/>
      <c r="H129" s="9" t="s">
        <v>477</v>
      </c>
      <c r="I129" s="9"/>
      <c r="J129" s="14" t="s">
        <v>45</v>
      </c>
      <c r="K129" s="11">
        <v>1</v>
      </c>
      <c r="L129" s="8">
        <v>710000000</v>
      </c>
      <c r="M129" s="8" t="s">
        <v>441</v>
      </c>
      <c r="N129" s="9" t="s">
        <v>291</v>
      </c>
      <c r="O129" s="8" t="s">
        <v>35</v>
      </c>
      <c r="P129" s="14"/>
      <c r="Q129" s="8" t="s">
        <v>469</v>
      </c>
      <c r="R129" s="14" t="s">
        <v>38</v>
      </c>
      <c r="S129" s="28"/>
      <c r="T129" s="9" t="s">
        <v>416</v>
      </c>
      <c r="U129" s="14"/>
      <c r="V129" s="14"/>
      <c r="W129" s="24">
        <v>0</v>
      </c>
      <c r="X129" s="27">
        <f t="shared" si="63"/>
        <v>0</v>
      </c>
      <c r="Y129" s="14"/>
      <c r="Z129" s="8">
        <v>2017</v>
      </c>
      <c r="AA129" s="14"/>
    </row>
    <row r="130" spans="1:27" ht="38.25" x14ac:dyDescent="0.25">
      <c r="A130" s="8" t="s">
        <v>595</v>
      </c>
      <c r="B130" s="9" t="s">
        <v>31</v>
      </c>
      <c r="C130" s="9" t="s">
        <v>475</v>
      </c>
      <c r="D130" s="9" t="s">
        <v>476</v>
      </c>
      <c r="E130" s="9"/>
      <c r="F130" s="9" t="s">
        <v>476</v>
      </c>
      <c r="G130" s="9"/>
      <c r="H130" s="9" t="s">
        <v>477</v>
      </c>
      <c r="I130" s="9"/>
      <c r="J130" s="14" t="s">
        <v>45</v>
      </c>
      <c r="K130" s="11">
        <v>1</v>
      </c>
      <c r="L130" s="8">
        <v>710000000</v>
      </c>
      <c r="M130" s="8" t="s">
        <v>441</v>
      </c>
      <c r="N130" s="9" t="s">
        <v>291</v>
      </c>
      <c r="O130" s="8" t="s">
        <v>35</v>
      </c>
      <c r="P130" s="14"/>
      <c r="Q130" s="8" t="s">
        <v>469</v>
      </c>
      <c r="R130" s="8" t="s">
        <v>252</v>
      </c>
      <c r="S130" s="28"/>
      <c r="T130" s="9" t="s">
        <v>416</v>
      </c>
      <c r="U130" s="14"/>
      <c r="V130" s="14"/>
      <c r="W130" s="24">
        <v>776400</v>
      </c>
      <c r="X130" s="27">
        <f t="shared" ref="X130" si="65">W130*1.12</f>
        <v>869568.00000000012</v>
      </c>
      <c r="Y130" s="14"/>
      <c r="Z130" s="8">
        <v>2017</v>
      </c>
      <c r="AA130" s="8" t="s">
        <v>596</v>
      </c>
    </row>
    <row r="131" spans="1:27" ht="38.25" x14ac:dyDescent="0.25">
      <c r="A131" s="8" t="s">
        <v>430</v>
      </c>
      <c r="B131" s="9" t="s">
        <v>31</v>
      </c>
      <c r="C131" s="9" t="s">
        <v>436</v>
      </c>
      <c r="D131" s="9" t="s">
        <v>437</v>
      </c>
      <c r="E131" s="9"/>
      <c r="F131" s="9" t="s">
        <v>437</v>
      </c>
      <c r="G131" s="9"/>
      <c r="H131" s="9" t="s">
        <v>438</v>
      </c>
      <c r="I131" s="9"/>
      <c r="J131" s="14" t="s">
        <v>45</v>
      </c>
      <c r="K131" s="11">
        <v>1</v>
      </c>
      <c r="L131" s="8">
        <v>710000000</v>
      </c>
      <c r="M131" s="8" t="s">
        <v>441</v>
      </c>
      <c r="N131" s="9" t="s">
        <v>414</v>
      </c>
      <c r="O131" s="8" t="s">
        <v>35</v>
      </c>
      <c r="P131" s="14"/>
      <c r="Q131" s="8" t="s">
        <v>413</v>
      </c>
      <c r="R131" s="29">
        <v>1</v>
      </c>
      <c r="S131" s="28"/>
      <c r="T131" s="9" t="s">
        <v>416</v>
      </c>
      <c r="U131" s="14"/>
      <c r="V131" s="14"/>
      <c r="W131" s="24">
        <v>0</v>
      </c>
      <c r="X131" s="27">
        <f>W131*1</f>
        <v>0</v>
      </c>
      <c r="Y131" s="14"/>
      <c r="Z131" s="8">
        <v>2017</v>
      </c>
      <c r="AA131" s="8" t="s">
        <v>281</v>
      </c>
    </row>
    <row r="132" spans="1:27" ht="38.25" x14ac:dyDescent="0.25">
      <c r="A132" s="8" t="s">
        <v>615</v>
      </c>
      <c r="B132" s="9" t="s">
        <v>31</v>
      </c>
      <c r="C132" s="9" t="s">
        <v>436</v>
      </c>
      <c r="D132" s="9" t="s">
        <v>437</v>
      </c>
      <c r="E132" s="9"/>
      <c r="F132" s="9" t="s">
        <v>437</v>
      </c>
      <c r="G132" s="9"/>
      <c r="H132" s="9" t="s">
        <v>438</v>
      </c>
      <c r="I132" s="9"/>
      <c r="J132" s="14" t="s">
        <v>45</v>
      </c>
      <c r="K132" s="11">
        <v>1</v>
      </c>
      <c r="L132" s="8">
        <v>710000000</v>
      </c>
      <c r="M132" s="8" t="s">
        <v>441</v>
      </c>
      <c r="N132" s="9" t="s">
        <v>414</v>
      </c>
      <c r="O132" s="8" t="s">
        <v>35</v>
      </c>
      <c r="P132" s="14"/>
      <c r="Q132" s="8" t="s">
        <v>413</v>
      </c>
      <c r="R132" s="29">
        <v>1</v>
      </c>
      <c r="S132" s="28"/>
      <c r="T132" s="9" t="s">
        <v>416</v>
      </c>
      <c r="U132" s="14"/>
      <c r="V132" s="14"/>
      <c r="W132" s="24">
        <v>393615</v>
      </c>
      <c r="X132" s="27">
        <f>W132*1</f>
        <v>393615</v>
      </c>
      <c r="Y132" s="14"/>
      <c r="Z132" s="8">
        <v>2017</v>
      </c>
      <c r="AA132" s="8" t="s">
        <v>604</v>
      </c>
    </row>
    <row r="133" spans="1:27" ht="51" x14ac:dyDescent="0.25">
      <c r="A133" s="8" t="s">
        <v>431</v>
      </c>
      <c r="B133" s="9" t="s">
        <v>31</v>
      </c>
      <c r="C133" s="9" t="s">
        <v>444</v>
      </c>
      <c r="D133" s="9" t="s">
        <v>445</v>
      </c>
      <c r="E133" s="9"/>
      <c r="F133" s="9" t="s">
        <v>445</v>
      </c>
      <c r="G133" s="9"/>
      <c r="H133" s="9" t="s">
        <v>501</v>
      </c>
      <c r="I133" s="9"/>
      <c r="J133" s="14" t="s">
        <v>45</v>
      </c>
      <c r="K133" s="11">
        <v>1</v>
      </c>
      <c r="L133" s="8">
        <v>710000000</v>
      </c>
      <c r="M133" s="8" t="s">
        <v>441</v>
      </c>
      <c r="N133" s="9" t="s">
        <v>465</v>
      </c>
      <c r="O133" s="8" t="s">
        <v>35</v>
      </c>
      <c r="P133" s="14"/>
      <c r="Q133" s="8" t="s">
        <v>491</v>
      </c>
      <c r="R133" s="29">
        <v>1</v>
      </c>
      <c r="S133" s="28"/>
      <c r="T133" s="9" t="s">
        <v>416</v>
      </c>
      <c r="U133" s="14"/>
      <c r="V133" s="14"/>
      <c r="W133" s="24">
        <v>8500000</v>
      </c>
      <c r="X133" s="24">
        <f t="shared" ref="X133:X138" si="66">W133*1.12</f>
        <v>9520000</v>
      </c>
      <c r="Y133" s="27"/>
      <c r="Z133" s="8">
        <v>2017</v>
      </c>
      <c r="AA133" s="8"/>
    </row>
    <row r="134" spans="1:27" ht="25.5" x14ac:dyDescent="0.25">
      <c r="A134" s="8" t="s">
        <v>432</v>
      </c>
      <c r="B134" s="9" t="s">
        <v>31</v>
      </c>
      <c r="C134" s="9" t="s">
        <v>444</v>
      </c>
      <c r="D134" s="9" t="s">
        <v>445</v>
      </c>
      <c r="E134" s="9"/>
      <c r="F134" s="9" t="s">
        <v>445</v>
      </c>
      <c r="G134" s="9"/>
      <c r="H134" s="9" t="s">
        <v>446</v>
      </c>
      <c r="I134" s="9"/>
      <c r="J134" s="14" t="s">
        <v>45</v>
      </c>
      <c r="K134" s="11">
        <v>1</v>
      </c>
      <c r="L134" s="8">
        <v>710000000</v>
      </c>
      <c r="M134" s="8" t="s">
        <v>441</v>
      </c>
      <c r="N134" s="9" t="s">
        <v>480</v>
      </c>
      <c r="O134" s="8" t="s">
        <v>35</v>
      </c>
      <c r="P134" s="14"/>
      <c r="Q134" s="8" t="s">
        <v>428</v>
      </c>
      <c r="R134" s="29">
        <v>1</v>
      </c>
      <c r="S134" s="28"/>
      <c r="T134" s="9" t="s">
        <v>416</v>
      </c>
      <c r="U134" s="14"/>
      <c r="V134" s="14"/>
      <c r="W134" s="24">
        <v>0</v>
      </c>
      <c r="X134" s="24">
        <f t="shared" si="66"/>
        <v>0</v>
      </c>
      <c r="Y134" s="27"/>
      <c r="Z134" s="8">
        <v>2017</v>
      </c>
      <c r="AA134" s="8"/>
    </row>
    <row r="135" spans="1:27" ht="25.5" x14ac:dyDescent="0.25">
      <c r="A135" s="8" t="s">
        <v>617</v>
      </c>
      <c r="B135" s="9" t="s">
        <v>31</v>
      </c>
      <c r="C135" s="9" t="s">
        <v>444</v>
      </c>
      <c r="D135" s="9" t="s">
        <v>445</v>
      </c>
      <c r="E135" s="9"/>
      <c r="F135" s="9" t="s">
        <v>445</v>
      </c>
      <c r="G135" s="9"/>
      <c r="H135" s="9" t="s">
        <v>446</v>
      </c>
      <c r="I135" s="9"/>
      <c r="J135" s="14" t="s">
        <v>45</v>
      </c>
      <c r="K135" s="11">
        <v>1</v>
      </c>
      <c r="L135" s="8">
        <v>710000000</v>
      </c>
      <c r="M135" s="8" t="s">
        <v>441</v>
      </c>
      <c r="N135" s="9" t="s">
        <v>480</v>
      </c>
      <c r="O135" s="8" t="s">
        <v>35</v>
      </c>
      <c r="P135" s="14"/>
      <c r="Q135" s="8" t="s">
        <v>428</v>
      </c>
      <c r="R135" s="29">
        <v>1</v>
      </c>
      <c r="S135" s="28"/>
      <c r="T135" s="9" t="s">
        <v>416</v>
      </c>
      <c r="U135" s="14"/>
      <c r="V135" s="14"/>
      <c r="W135" s="24">
        <v>29200000</v>
      </c>
      <c r="X135" s="24">
        <f t="shared" ref="X135" si="67">W135*1.12</f>
        <v>32704000.000000004</v>
      </c>
      <c r="Y135" s="27"/>
      <c r="Z135" s="8">
        <v>2017</v>
      </c>
      <c r="AA135" s="8" t="s">
        <v>604</v>
      </c>
    </row>
    <row r="136" spans="1:27" ht="38.25" x14ac:dyDescent="0.25">
      <c r="A136" s="8" t="s">
        <v>603</v>
      </c>
      <c r="B136" s="9" t="s">
        <v>31</v>
      </c>
      <c r="C136" s="9" t="s">
        <v>419</v>
      </c>
      <c r="D136" s="9" t="s">
        <v>420</v>
      </c>
      <c r="E136" s="9"/>
      <c r="F136" s="9" t="s">
        <v>425</v>
      </c>
      <c r="G136" s="9"/>
      <c r="H136" s="9" t="s">
        <v>427</v>
      </c>
      <c r="I136" s="9"/>
      <c r="J136" s="8" t="s">
        <v>33</v>
      </c>
      <c r="K136" s="9">
        <v>100</v>
      </c>
      <c r="L136" s="8">
        <v>710000000</v>
      </c>
      <c r="M136" s="8" t="s">
        <v>441</v>
      </c>
      <c r="N136" s="9" t="s">
        <v>383</v>
      </c>
      <c r="O136" s="8" t="s">
        <v>35</v>
      </c>
      <c r="P136" s="9"/>
      <c r="Q136" s="9" t="s">
        <v>428</v>
      </c>
      <c r="R136" s="11">
        <v>1</v>
      </c>
      <c r="S136" s="9"/>
      <c r="T136" s="9" t="s">
        <v>416</v>
      </c>
      <c r="U136" s="24"/>
      <c r="V136" s="24"/>
      <c r="W136" s="24">
        <v>0</v>
      </c>
      <c r="X136" s="24">
        <f t="shared" si="66"/>
        <v>0</v>
      </c>
      <c r="Y136" s="27"/>
      <c r="Z136" s="8">
        <v>2017</v>
      </c>
      <c r="AA136" s="8"/>
    </row>
    <row r="137" spans="1:27" ht="38.25" x14ac:dyDescent="0.25">
      <c r="A137" s="8" t="s">
        <v>612</v>
      </c>
      <c r="B137" s="9" t="s">
        <v>31</v>
      </c>
      <c r="C137" s="9" t="s">
        <v>419</v>
      </c>
      <c r="D137" s="9" t="s">
        <v>420</v>
      </c>
      <c r="E137" s="9"/>
      <c r="F137" s="9" t="s">
        <v>425</v>
      </c>
      <c r="G137" s="9"/>
      <c r="H137" s="9" t="s">
        <v>427</v>
      </c>
      <c r="I137" s="9"/>
      <c r="J137" s="8" t="s">
        <v>33</v>
      </c>
      <c r="K137" s="9">
        <v>100</v>
      </c>
      <c r="L137" s="8">
        <v>710000000</v>
      </c>
      <c r="M137" s="8" t="s">
        <v>441</v>
      </c>
      <c r="N137" s="9" t="s">
        <v>383</v>
      </c>
      <c r="O137" s="8" t="s">
        <v>35</v>
      </c>
      <c r="P137" s="9"/>
      <c r="Q137" s="9" t="s">
        <v>428</v>
      </c>
      <c r="R137" s="11">
        <v>1</v>
      </c>
      <c r="S137" s="9"/>
      <c r="T137" s="9" t="s">
        <v>416</v>
      </c>
      <c r="U137" s="24"/>
      <c r="V137" s="24"/>
      <c r="W137" s="24">
        <v>84770</v>
      </c>
      <c r="X137" s="24">
        <f t="shared" si="66"/>
        <v>94942.400000000009</v>
      </c>
      <c r="Y137" s="27"/>
      <c r="Z137" s="8">
        <v>2017</v>
      </c>
      <c r="AA137" s="8" t="s">
        <v>604</v>
      </c>
    </row>
    <row r="138" spans="1:27" ht="38.25" x14ac:dyDescent="0.25">
      <c r="A138" s="8" t="s">
        <v>606</v>
      </c>
      <c r="B138" s="9" t="s">
        <v>31</v>
      </c>
      <c r="C138" s="9" t="s">
        <v>607</v>
      </c>
      <c r="D138" s="9" t="s">
        <v>608</v>
      </c>
      <c r="E138" s="9"/>
      <c r="F138" s="9" t="s">
        <v>608</v>
      </c>
      <c r="G138" s="9"/>
      <c r="H138" s="9"/>
      <c r="I138" s="9"/>
      <c r="J138" s="8" t="s">
        <v>45</v>
      </c>
      <c r="K138" s="9">
        <v>100</v>
      </c>
      <c r="L138" s="8">
        <v>710000000</v>
      </c>
      <c r="M138" s="8" t="s">
        <v>441</v>
      </c>
      <c r="N138" s="9" t="s">
        <v>291</v>
      </c>
      <c r="O138" s="8" t="s">
        <v>35</v>
      </c>
      <c r="P138" s="9"/>
      <c r="Q138" s="9" t="s">
        <v>428</v>
      </c>
      <c r="R138" s="11">
        <v>1</v>
      </c>
      <c r="S138" s="9"/>
      <c r="T138" s="9" t="s">
        <v>416</v>
      </c>
      <c r="U138" s="24"/>
      <c r="V138" s="24"/>
      <c r="W138" s="24">
        <v>50000</v>
      </c>
      <c r="X138" s="24">
        <f t="shared" si="66"/>
        <v>56000.000000000007</v>
      </c>
      <c r="Y138" s="27"/>
      <c r="Z138" s="8">
        <v>2017</v>
      </c>
      <c r="AA138" s="8"/>
    </row>
    <row r="139" spans="1:27" ht="63.75" x14ac:dyDescent="0.25">
      <c r="A139" s="8" t="s">
        <v>611</v>
      </c>
      <c r="B139" s="9" t="s">
        <v>31</v>
      </c>
      <c r="C139" s="9" t="s">
        <v>613</v>
      </c>
      <c r="D139" s="9" t="s">
        <v>614</v>
      </c>
      <c r="E139" s="9"/>
      <c r="F139" s="9" t="s">
        <v>614</v>
      </c>
      <c r="G139" s="9"/>
      <c r="H139" s="9"/>
      <c r="I139" s="9"/>
      <c r="J139" s="8" t="s">
        <v>45</v>
      </c>
      <c r="K139" s="9">
        <v>0</v>
      </c>
      <c r="L139" s="8">
        <v>710000000</v>
      </c>
      <c r="M139" s="8" t="s">
        <v>441</v>
      </c>
      <c r="N139" s="9" t="s">
        <v>375</v>
      </c>
      <c r="O139" s="8" t="s">
        <v>35</v>
      </c>
      <c r="P139" s="9"/>
      <c r="Q139" s="9" t="s">
        <v>428</v>
      </c>
      <c r="R139" s="11">
        <v>1</v>
      </c>
      <c r="S139" s="9"/>
      <c r="T139" s="9" t="s">
        <v>416</v>
      </c>
      <c r="U139" s="24"/>
      <c r="V139" s="24"/>
      <c r="W139" s="24">
        <v>316800</v>
      </c>
      <c r="X139" s="24">
        <f t="shared" ref="X139:X141" si="68">W139*1.12</f>
        <v>354816.00000000006</v>
      </c>
      <c r="Y139" s="27"/>
      <c r="Z139" s="8">
        <v>2017</v>
      </c>
      <c r="AA139" s="8"/>
    </row>
    <row r="140" spans="1:27" ht="25.5" x14ac:dyDescent="0.25">
      <c r="A140" s="8" t="s">
        <v>618</v>
      </c>
      <c r="B140" s="9" t="s">
        <v>31</v>
      </c>
      <c r="C140" s="9" t="s">
        <v>620</v>
      </c>
      <c r="D140" s="9" t="s">
        <v>621</v>
      </c>
      <c r="E140" s="9"/>
      <c r="F140" s="9" t="s">
        <v>621</v>
      </c>
      <c r="G140" s="9"/>
      <c r="H140" s="9" t="s">
        <v>622</v>
      </c>
      <c r="I140" s="9"/>
      <c r="J140" s="8" t="s">
        <v>45</v>
      </c>
      <c r="K140" s="9">
        <v>100</v>
      </c>
      <c r="L140" s="8">
        <v>710000000</v>
      </c>
      <c r="M140" s="8" t="s">
        <v>441</v>
      </c>
      <c r="N140" s="9" t="s">
        <v>619</v>
      </c>
      <c r="O140" s="8" t="s">
        <v>35</v>
      </c>
      <c r="P140" s="9"/>
      <c r="Q140" s="9" t="s">
        <v>428</v>
      </c>
      <c r="R140" s="11">
        <v>0.3</v>
      </c>
      <c r="S140" s="9"/>
      <c r="T140" s="9" t="s">
        <v>416</v>
      </c>
      <c r="U140" s="24"/>
      <c r="V140" s="24"/>
      <c r="W140" s="24">
        <v>800000</v>
      </c>
      <c r="X140" s="24">
        <f t="shared" si="68"/>
        <v>896000.00000000012</v>
      </c>
      <c r="Y140" s="27"/>
      <c r="Z140" s="8">
        <v>2017</v>
      </c>
      <c r="AA140" s="8"/>
    </row>
    <row r="141" spans="1:27" ht="38.25" x14ac:dyDescent="0.25">
      <c r="A141" s="8" t="s">
        <v>624</v>
      </c>
      <c r="B141" s="9" t="s">
        <v>31</v>
      </c>
      <c r="C141" s="9" t="s">
        <v>625</v>
      </c>
      <c r="D141" s="9" t="s">
        <v>626</v>
      </c>
      <c r="E141" s="9"/>
      <c r="F141" s="9" t="s">
        <v>626</v>
      </c>
      <c r="G141" s="9"/>
      <c r="H141" s="9" t="s">
        <v>627</v>
      </c>
      <c r="I141" s="9"/>
      <c r="J141" s="14" t="s">
        <v>33</v>
      </c>
      <c r="K141" s="9">
        <v>100</v>
      </c>
      <c r="L141" s="8">
        <v>710000000</v>
      </c>
      <c r="M141" s="8" t="s">
        <v>441</v>
      </c>
      <c r="N141" s="9" t="s">
        <v>619</v>
      </c>
      <c r="O141" s="8" t="s">
        <v>35</v>
      </c>
      <c r="P141" s="9"/>
      <c r="Q141" s="8" t="s">
        <v>464</v>
      </c>
      <c r="R141" s="14" t="s">
        <v>38</v>
      </c>
      <c r="S141" s="9"/>
      <c r="T141" s="9" t="s">
        <v>416</v>
      </c>
      <c r="U141" s="24"/>
      <c r="V141" s="24"/>
      <c r="W141" s="24">
        <v>1520000</v>
      </c>
      <c r="X141" s="24">
        <f t="shared" si="68"/>
        <v>1702400.0000000002</v>
      </c>
      <c r="Y141" s="27"/>
      <c r="Z141" s="8">
        <v>2017</v>
      </c>
      <c r="AA141" s="8"/>
    </row>
    <row r="142" spans="1:27" ht="25.5" x14ac:dyDescent="0.25">
      <c r="A142" s="8" t="s">
        <v>647</v>
      </c>
      <c r="B142" s="9" t="s">
        <v>31</v>
      </c>
      <c r="C142" s="9" t="s">
        <v>649</v>
      </c>
      <c r="D142" s="9" t="s">
        <v>650</v>
      </c>
      <c r="E142" s="9"/>
      <c r="F142" s="9" t="s">
        <v>650</v>
      </c>
      <c r="G142" s="9"/>
      <c r="H142" s="9" t="s">
        <v>651</v>
      </c>
      <c r="I142" s="9"/>
      <c r="J142" s="14" t="s">
        <v>45</v>
      </c>
      <c r="K142" s="9">
        <v>100</v>
      </c>
      <c r="L142" s="8">
        <v>710000000</v>
      </c>
      <c r="M142" s="8" t="s">
        <v>441</v>
      </c>
      <c r="N142" s="9" t="s">
        <v>295</v>
      </c>
      <c r="O142" s="8" t="s">
        <v>35</v>
      </c>
      <c r="P142" s="9"/>
      <c r="Q142" s="9" t="s">
        <v>428</v>
      </c>
      <c r="R142" s="14" t="s">
        <v>648</v>
      </c>
      <c r="S142" s="9"/>
      <c r="T142" s="9" t="s">
        <v>416</v>
      </c>
      <c r="U142" s="24"/>
      <c r="V142" s="24"/>
      <c r="W142" s="24">
        <v>5509888</v>
      </c>
      <c r="X142" s="24">
        <f>W142*1</f>
        <v>5509888</v>
      </c>
      <c r="Y142" s="27"/>
      <c r="Z142" s="8">
        <v>2017</v>
      </c>
      <c r="AA142" s="8" t="s">
        <v>281</v>
      </c>
    </row>
    <row r="143" spans="1:27" ht="15" customHeight="1" x14ac:dyDescent="0.25">
      <c r="A143" s="36" t="s">
        <v>278</v>
      </c>
      <c r="B143" s="3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16"/>
      <c r="V143" s="17"/>
      <c r="W143" s="18">
        <f>SUM(W100:W142)</f>
        <v>97577465.979828566</v>
      </c>
      <c r="X143" s="18">
        <f>SUM(X100:X142)</f>
        <v>108457571.6884</v>
      </c>
      <c r="Y143" s="5"/>
      <c r="Z143" s="8"/>
      <c r="AA143" s="8"/>
    </row>
    <row r="144" spans="1:27" ht="1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16"/>
      <c r="V144" s="17"/>
      <c r="W144" s="17"/>
      <c r="X144" s="18"/>
      <c r="Y144" s="5"/>
      <c r="Z144" s="8"/>
      <c r="AA144" s="8"/>
    </row>
    <row r="145" spans="1:27" x14ac:dyDescent="0.25">
      <c r="A145" s="5" t="s">
        <v>279</v>
      </c>
      <c r="B145" s="5"/>
      <c r="C145" s="5"/>
      <c r="D145" s="5"/>
      <c r="E145" s="5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16"/>
      <c r="V145" s="17"/>
      <c r="W145" s="18">
        <f>W85+W98+W143</f>
        <v>5035647067.3551416</v>
      </c>
      <c r="X145" s="18">
        <f>X85+X98+X143</f>
        <v>5639095525.2287521</v>
      </c>
      <c r="Y145" s="5"/>
      <c r="Z145" s="8"/>
      <c r="AA145" s="8"/>
    </row>
    <row r="146" spans="1:27" x14ac:dyDescent="0.25">
      <c r="A146" s="30"/>
      <c r="B146" s="39"/>
      <c r="C146" s="39"/>
      <c r="D146" s="39"/>
      <c r="E146" s="39"/>
      <c r="F146" s="39"/>
      <c r="G146" s="39"/>
      <c r="H146" s="39"/>
      <c r="I146" s="31"/>
      <c r="J146" s="32"/>
      <c r="X146" s="30"/>
      <c r="Y146" s="30"/>
    </row>
    <row r="147" spans="1:27" x14ac:dyDescent="0.25">
      <c r="A147" s="30"/>
      <c r="C147" s="30"/>
      <c r="D147" s="30"/>
      <c r="E147" s="30"/>
      <c r="F147" s="32"/>
      <c r="G147" s="32"/>
      <c r="H147" s="32"/>
      <c r="I147" s="32"/>
      <c r="J147" s="32"/>
      <c r="X147" s="30"/>
      <c r="Y147" s="30"/>
    </row>
    <row r="148" spans="1:27" x14ac:dyDescent="0.25">
      <c r="A148" s="30"/>
      <c r="B148" s="40"/>
      <c r="C148" s="40"/>
      <c r="D148" s="40"/>
      <c r="E148" s="40"/>
      <c r="F148" s="40"/>
      <c r="G148" s="40"/>
      <c r="H148" s="40"/>
      <c r="J148" s="32"/>
      <c r="X148" s="30"/>
      <c r="Y148" s="30"/>
    </row>
    <row r="149" spans="1:27" x14ac:dyDescent="0.25">
      <c r="A149" s="30"/>
      <c r="B149" s="35"/>
      <c r="C149" s="35"/>
      <c r="D149" s="35"/>
      <c r="E149" s="35"/>
      <c r="F149" s="35"/>
      <c r="G149" s="35"/>
      <c r="H149" s="35"/>
      <c r="I149" s="34"/>
      <c r="J149" s="32"/>
      <c r="X149" s="30"/>
      <c r="Y149" s="30"/>
    </row>
    <row r="150" spans="1:27" x14ac:dyDescent="0.25">
      <c r="A150" s="30"/>
      <c r="B150" s="35"/>
      <c r="C150" s="35"/>
      <c r="D150" s="35"/>
      <c r="E150" s="35"/>
      <c r="F150" s="35"/>
      <c r="G150" s="35"/>
      <c r="H150" s="35"/>
      <c r="I150" s="34"/>
      <c r="J150" s="32"/>
      <c r="X150" s="30"/>
      <c r="Y150" s="30"/>
    </row>
    <row r="151" spans="1:27" x14ac:dyDescent="0.25">
      <c r="A151" s="30"/>
      <c r="B151" s="35"/>
      <c r="C151" s="35"/>
      <c r="D151" s="35"/>
      <c r="E151" s="35"/>
      <c r="F151" s="35"/>
      <c r="G151" s="35"/>
      <c r="H151" s="35"/>
      <c r="I151" s="34"/>
      <c r="J151" s="32"/>
      <c r="X151" s="30"/>
      <c r="Y151" s="30"/>
    </row>
    <row r="152" spans="1:27" x14ac:dyDescent="0.25">
      <c r="A152" s="30"/>
      <c r="B152" s="35"/>
      <c r="C152" s="35"/>
      <c r="D152" s="35"/>
      <c r="E152" s="35"/>
      <c r="F152" s="35"/>
      <c r="G152" s="35"/>
      <c r="H152" s="35"/>
      <c r="I152" s="34"/>
      <c r="J152" s="32"/>
      <c r="X152" s="32"/>
      <c r="Y152" s="32"/>
    </row>
    <row r="153" spans="1:27" x14ac:dyDescent="0.25">
      <c r="A153" s="30"/>
      <c r="B153" s="35"/>
      <c r="C153" s="35"/>
      <c r="D153" s="35"/>
      <c r="E153" s="35"/>
      <c r="F153" s="35"/>
      <c r="G153" s="35"/>
      <c r="H153" s="35"/>
      <c r="I153" s="34"/>
      <c r="J153" s="32"/>
    </row>
    <row r="154" spans="1:27" x14ac:dyDescent="0.25">
      <c r="B154" s="35"/>
      <c r="C154" s="35"/>
      <c r="D154" s="35"/>
      <c r="E154" s="35"/>
      <c r="F154" s="35"/>
      <c r="G154" s="35"/>
      <c r="H154" s="35"/>
      <c r="I154" s="34"/>
      <c r="J154" s="32"/>
    </row>
  </sheetData>
  <autoFilter ref="A9:AA143"/>
  <mergeCells count="14">
    <mergeCell ref="B149:H149"/>
    <mergeCell ref="A10:AA10"/>
    <mergeCell ref="A85:B85"/>
    <mergeCell ref="A86:AA86"/>
    <mergeCell ref="A98:B98"/>
    <mergeCell ref="A99:AA99"/>
    <mergeCell ref="A143:B143"/>
    <mergeCell ref="B146:H146"/>
    <mergeCell ref="B148:H148"/>
    <mergeCell ref="B150:H150"/>
    <mergeCell ref="B151:H151"/>
    <mergeCell ref="B152:H152"/>
    <mergeCell ref="B153:H153"/>
    <mergeCell ref="B154:H154"/>
  </mergeCells>
  <pageMargins left="0.7" right="0.7" top="0.75" bottom="0.75" header="0.3" footer="0.3"/>
  <pageSetup paperSize="9" scale="23" fitToHeight="0" orientation="landscape" horizontalDpi="4294967294" r:id="rId1"/>
  <rowBreaks count="2" manualBreakCount="2">
    <brk id="57" max="26" man="1"/>
    <brk id="14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MGOK-10</cp:lastModifiedBy>
  <cp:lastPrinted>2017-04-20T06:10:57Z</cp:lastPrinted>
  <dcterms:created xsi:type="dcterms:W3CDTF">2016-03-10T05:13:47Z</dcterms:created>
  <dcterms:modified xsi:type="dcterms:W3CDTF">2017-08-07T11:01:18Z</dcterms:modified>
</cp:coreProperties>
</file>